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otteS\Documents\CLUB CRICKET\CLUB LEAGUE 2017-18\LOGS\"/>
    </mc:Choice>
  </mc:AlternateContent>
  <xr:revisionPtr revIDLastSave="0" documentId="10_ncr:100000_{4DDE7E78-1242-44E6-9085-921FA816A484}" xr6:coauthVersionLast="31" xr6:coauthVersionMax="31" xr10:uidLastSave="{00000000-0000-0000-0000-000000000000}"/>
  <bookViews>
    <workbookView xWindow="0" yWindow="0" windowWidth="23040" windowHeight="9390" tabRatio="598" activeTab="1" xr2:uid="{00000000-000D-0000-FFFF-FFFF00000000}"/>
  </bookViews>
  <sheets>
    <sheet name="NRR " sheetId="16" r:id="rId1"/>
    <sheet name="PROMOTION" sheetId="9" r:id="rId2"/>
  </sheets>
  <definedNames>
    <definedName name="_xlnm.Print_Area" localSheetId="0">'NRR '!$A$59:$J$261</definedName>
    <definedName name="_xlnm.Print_Area" localSheetId="1">PROMOTION!$A$1:$M$40</definedName>
  </definedNames>
  <calcPr calcId="179017"/>
  <fileRecoveryPr autoRecover="0"/>
</workbook>
</file>

<file path=xl/calcChain.xml><?xml version="1.0" encoding="utf-8"?>
<calcChain xmlns="http://schemas.openxmlformats.org/spreadsheetml/2006/main">
  <c r="F248" i="16" l="1"/>
  <c r="F222" i="16"/>
  <c r="F192" i="16"/>
  <c r="F162" i="16"/>
  <c r="F134" i="16"/>
  <c r="F104" i="16"/>
  <c r="F75" i="16"/>
  <c r="F48" i="16"/>
  <c r="J103" i="16" l="1"/>
  <c r="F103" i="16"/>
  <c r="J133" i="16"/>
  <c r="F133" i="16"/>
  <c r="F221" i="16"/>
  <c r="F15" i="16" l="1"/>
  <c r="F45" i="16"/>
  <c r="J160" i="16"/>
  <c r="F160" i="16"/>
  <c r="J130" i="16"/>
  <c r="F130" i="16"/>
  <c r="F243" i="16" l="1"/>
  <c r="J215" i="16" l="1"/>
  <c r="F215" i="16"/>
  <c r="J185" i="16"/>
  <c r="F185" i="16"/>
  <c r="F214" i="16" l="1"/>
  <c r="J236" i="16" l="1"/>
  <c r="F236" i="16"/>
  <c r="J208" i="16"/>
  <c r="F208" i="16"/>
  <c r="J179" i="16"/>
  <c r="F179" i="16"/>
  <c r="J150" i="16"/>
  <c r="F150" i="16"/>
  <c r="F149" i="16"/>
  <c r="J149" i="16"/>
  <c r="J120" i="16"/>
  <c r="F120" i="16"/>
  <c r="J92" i="16"/>
  <c r="F92" i="16"/>
  <c r="J63" i="16"/>
  <c r="F63" i="16"/>
  <c r="G258" i="16" l="1"/>
  <c r="C258" i="16"/>
  <c r="J257" i="16"/>
  <c r="F257" i="16"/>
  <c r="J256" i="16"/>
  <c r="F256" i="16"/>
  <c r="J255" i="16"/>
  <c r="F255" i="16"/>
  <c r="J254" i="16"/>
  <c r="F254" i="16"/>
  <c r="J253" i="16"/>
  <c r="F253" i="16"/>
  <c r="J252" i="16"/>
  <c r="F252" i="16"/>
  <c r="J251" i="16"/>
  <c r="F251" i="16"/>
  <c r="J250" i="16"/>
  <c r="F250" i="16"/>
  <c r="J249" i="16"/>
  <c r="F249" i="16"/>
  <c r="J248" i="16"/>
  <c r="J247" i="16"/>
  <c r="F247" i="16"/>
  <c r="J246" i="16"/>
  <c r="F246" i="16"/>
  <c r="J245" i="16"/>
  <c r="F245" i="16"/>
  <c r="J244" i="16"/>
  <c r="F244" i="16"/>
  <c r="J243" i="16"/>
  <c r="J242" i="16"/>
  <c r="F242" i="16"/>
  <c r="J241" i="16"/>
  <c r="F241" i="16"/>
  <c r="J240" i="16"/>
  <c r="F240" i="16"/>
  <c r="J239" i="16"/>
  <c r="F239" i="16"/>
  <c r="J238" i="16"/>
  <c r="F238" i="16"/>
  <c r="J237" i="16"/>
  <c r="F237" i="16"/>
  <c r="J235" i="16"/>
  <c r="F235" i="16"/>
  <c r="G229" i="16"/>
  <c r="C229" i="16"/>
  <c r="J228" i="16"/>
  <c r="F228" i="16"/>
  <c r="J227" i="16"/>
  <c r="F227" i="16"/>
  <c r="J226" i="16"/>
  <c r="F226" i="16"/>
  <c r="J225" i="16"/>
  <c r="F225" i="16"/>
  <c r="J224" i="16"/>
  <c r="F224" i="16"/>
  <c r="J223" i="16"/>
  <c r="F223" i="16"/>
  <c r="J222" i="16"/>
  <c r="J221" i="16"/>
  <c r="J220" i="16"/>
  <c r="F220" i="16"/>
  <c r="J219" i="16"/>
  <c r="F219" i="16"/>
  <c r="J218" i="16"/>
  <c r="F218" i="16"/>
  <c r="J217" i="16"/>
  <c r="F217" i="16"/>
  <c r="J216" i="16"/>
  <c r="F216" i="16"/>
  <c r="J214" i="16"/>
  <c r="J213" i="16"/>
  <c r="F213" i="16"/>
  <c r="J212" i="16"/>
  <c r="F212" i="16"/>
  <c r="J211" i="16"/>
  <c r="F211" i="16"/>
  <c r="J210" i="16"/>
  <c r="F210" i="16"/>
  <c r="J209" i="16"/>
  <c r="F209" i="16"/>
  <c r="J207" i="16"/>
  <c r="F207" i="16"/>
  <c r="J206" i="16"/>
  <c r="F206" i="16"/>
  <c r="G200" i="16"/>
  <c r="C200" i="16"/>
  <c r="J199" i="16"/>
  <c r="F199" i="16"/>
  <c r="J198" i="16"/>
  <c r="F198" i="16"/>
  <c r="J197" i="16"/>
  <c r="F197" i="16"/>
  <c r="J196" i="16"/>
  <c r="F196" i="16"/>
  <c r="J195" i="16"/>
  <c r="F195" i="16"/>
  <c r="J194" i="16"/>
  <c r="F194" i="16"/>
  <c r="J193" i="16"/>
  <c r="F193" i="16"/>
  <c r="J192" i="16"/>
  <c r="J191" i="16"/>
  <c r="F191" i="16"/>
  <c r="J190" i="16"/>
  <c r="F190" i="16"/>
  <c r="J189" i="16"/>
  <c r="F189" i="16"/>
  <c r="J188" i="16"/>
  <c r="F188" i="16"/>
  <c r="J187" i="16"/>
  <c r="F187" i="16"/>
  <c r="J186" i="16"/>
  <c r="F186" i="16"/>
  <c r="J184" i="16"/>
  <c r="F184" i="16"/>
  <c r="J183" i="16"/>
  <c r="F183" i="16"/>
  <c r="J182" i="16"/>
  <c r="F182" i="16"/>
  <c r="J181" i="16"/>
  <c r="F181" i="16"/>
  <c r="J180" i="16"/>
  <c r="F180" i="16"/>
  <c r="J178" i="16"/>
  <c r="F178" i="16"/>
  <c r="J177" i="16"/>
  <c r="F177" i="16"/>
  <c r="G171" i="16"/>
  <c r="C171" i="16"/>
  <c r="J170" i="16"/>
  <c r="F170" i="16"/>
  <c r="J169" i="16"/>
  <c r="F169" i="16"/>
  <c r="J168" i="16"/>
  <c r="F168" i="16"/>
  <c r="J167" i="16"/>
  <c r="F167" i="16"/>
  <c r="J166" i="16"/>
  <c r="F166" i="16"/>
  <c r="J165" i="16"/>
  <c r="F165" i="16"/>
  <c r="J164" i="16"/>
  <c r="F164" i="16"/>
  <c r="J163" i="16"/>
  <c r="F163" i="16"/>
  <c r="J162" i="16"/>
  <c r="J161" i="16"/>
  <c r="F161" i="16"/>
  <c r="J159" i="16"/>
  <c r="F159" i="16"/>
  <c r="J158" i="16"/>
  <c r="F158" i="16"/>
  <c r="J157" i="16"/>
  <c r="F157" i="16"/>
  <c r="J156" i="16"/>
  <c r="F156" i="16"/>
  <c r="J155" i="16"/>
  <c r="F155" i="16"/>
  <c r="J154" i="16"/>
  <c r="F154" i="16"/>
  <c r="J153" i="16"/>
  <c r="F153" i="16"/>
  <c r="J152" i="16"/>
  <c r="F152" i="16"/>
  <c r="J151" i="16"/>
  <c r="F151" i="16"/>
  <c r="J148" i="16"/>
  <c r="F148" i="16"/>
  <c r="G142" i="16"/>
  <c r="C142" i="16"/>
  <c r="J141" i="16"/>
  <c r="F141" i="16"/>
  <c r="J140" i="16"/>
  <c r="F140" i="16"/>
  <c r="J139" i="16"/>
  <c r="F139" i="16"/>
  <c r="J138" i="16"/>
  <c r="F138" i="16"/>
  <c r="J137" i="16"/>
  <c r="F137" i="16"/>
  <c r="J136" i="16"/>
  <c r="F136" i="16"/>
  <c r="J135" i="16"/>
  <c r="F135" i="16"/>
  <c r="J134" i="16"/>
  <c r="J132" i="16"/>
  <c r="F132" i="16"/>
  <c r="J131" i="16"/>
  <c r="F131" i="16"/>
  <c r="J129" i="16"/>
  <c r="F129" i="16"/>
  <c r="J128" i="16"/>
  <c r="F128" i="16"/>
  <c r="J127" i="16"/>
  <c r="F127" i="16"/>
  <c r="J126" i="16"/>
  <c r="F126" i="16"/>
  <c r="J125" i="16"/>
  <c r="F125" i="16"/>
  <c r="J124" i="16"/>
  <c r="F124" i="16"/>
  <c r="J123" i="16"/>
  <c r="F123" i="16"/>
  <c r="J122" i="16"/>
  <c r="F122" i="16"/>
  <c r="J121" i="16"/>
  <c r="F121" i="16"/>
  <c r="J119" i="16"/>
  <c r="F119" i="16"/>
  <c r="G113" i="16"/>
  <c r="C113" i="16"/>
  <c r="J112" i="16"/>
  <c r="F112" i="16"/>
  <c r="J111" i="16"/>
  <c r="F111" i="16"/>
  <c r="J110" i="16"/>
  <c r="F110" i="16"/>
  <c r="J109" i="16"/>
  <c r="F109" i="16"/>
  <c r="J108" i="16"/>
  <c r="F108" i="16"/>
  <c r="J107" i="16"/>
  <c r="F107" i="16"/>
  <c r="J106" i="16"/>
  <c r="F106" i="16"/>
  <c r="J105" i="16"/>
  <c r="F105" i="16"/>
  <c r="J104" i="16"/>
  <c r="J102" i="16"/>
  <c r="F102" i="16"/>
  <c r="J101" i="16"/>
  <c r="F101" i="16"/>
  <c r="J100" i="16"/>
  <c r="F100" i="16"/>
  <c r="J99" i="16"/>
  <c r="F99" i="16"/>
  <c r="J98" i="16"/>
  <c r="F98" i="16"/>
  <c r="J97" i="16"/>
  <c r="F97" i="16"/>
  <c r="J96" i="16"/>
  <c r="F96" i="16"/>
  <c r="J95" i="16"/>
  <c r="F95" i="16"/>
  <c r="J94" i="16"/>
  <c r="F94" i="16"/>
  <c r="J93" i="16"/>
  <c r="F93" i="16"/>
  <c r="J91" i="16"/>
  <c r="F91" i="16"/>
  <c r="J90" i="16"/>
  <c r="F90" i="16"/>
  <c r="G84" i="16"/>
  <c r="C84" i="16"/>
  <c r="J83" i="16"/>
  <c r="F83" i="16"/>
  <c r="J82" i="16"/>
  <c r="F82" i="16"/>
  <c r="J81" i="16"/>
  <c r="F81" i="16"/>
  <c r="J80" i="16"/>
  <c r="F80" i="16"/>
  <c r="J79" i="16"/>
  <c r="F79" i="16"/>
  <c r="J78" i="16"/>
  <c r="F78" i="16"/>
  <c r="J77" i="16"/>
  <c r="F77" i="16"/>
  <c r="J76" i="16"/>
  <c r="F76" i="16"/>
  <c r="J75" i="16"/>
  <c r="J74" i="16"/>
  <c r="F74" i="16"/>
  <c r="J73" i="16"/>
  <c r="F73" i="16"/>
  <c r="J72" i="16"/>
  <c r="F72" i="16"/>
  <c r="J71" i="16"/>
  <c r="F71" i="16"/>
  <c r="J70" i="16"/>
  <c r="F70" i="16"/>
  <c r="J69" i="16"/>
  <c r="F69" i="16"/>
  <c r="J68" i="16"/>
  <c r="F68" i="16"/>
  <c r="J67" i="16"/>
  <c r="F67" i="16"/>
  <c r="J66" i="16"/>
  <c r="F66" i="16"/>
  <c r="J65" i="16"/>
  <c r="F65" i="16"/>
  <c r="J64" i="16"/>
  <c r="F64" i="16"/>
  <c r="J62" i="16"/>
  <c r="F62" i="16"/>
  <c r="J61" i="16"/>
  <c r="F61" i="16"/>
  <c r="G55" i="16"/>
  <c r="C55" i="16"/>
  <c r="J54" i="16"/>
  <c r="F54" i="16"/>
  <c r="J53" i="16"/>
  <c r="F53" i="16"/>
  <c r="J52" i="16"/>
  <c r="F52" i="16"/>
  <c r="J51" i="16"/>
  <c r="F51" i="16"/>
  <c r="J50" i="16"/>
  <c r="F50" i="16"/>
  <c r="J49" i="16"/>
  <c r="F49" i="16"/>
  <c r="J48" i="16"/>
  <c r="J47" i="16"/>
  <c r="F47" i="16"/>
  <c r="J46" i="16"/>
  <c r="F46" i="16"/>
  <c r="J45" i="16"/>
  <c r="J44" i="16"/>
  <c r="F44" i="16"/>
  <c r="J43" i="16"/>
  <c r="F43" i="16"/>
  <c r="J42" i="16"/>
  <c r="F42" i="16"/>
  <c r="J41" i="16"/>
  <c r="F41" i="16"/>
  <c r="J40" i="16"/>
  <c r="F40" i="16"/>
  <c r="J39" i="16"/>
  <c r="F39" i="16"/>
  <c r="J38" i="16"/>
  <c r="F38" i="16"/>
  <c r="J37" i="16"/>
  <c r="F37" i="16"/>
  <c r="J36" i="16"/>
  <c r="F36" i="16"/>
  <c r="J35" i="16"/>
  <c r="F35" i="16"/>
  <c r="J34" i="16"/>
  <c r="F34" i="16"/>
  <c r="J33" i="16"/>
  <c r="F33" i="16"/>
  <c r="J32" i="16"/>
  <c r="F32" i="16"/>
  <c r="J11" i="16"/>
  <c r="F10" i="16"/>
  <c r="F11" i="16"/>
  <c r="F13" i="16"/>
  <c r="F3" i="16"/>
  <c r="J8" i="16"/>
  <c r="F8" i="16"/>
  <c r="K7" i="9"/>
  <c r="K29" i="9" s="1"/>
  <c r="J142" i="16" l="1"/>
  <c r="J143" i="16" s="1"/>
  <c r="F142" i="16"/>
  <c r="F143" i="16" s="1"/>
  <c r="F113" i="16"/>
  <c r="F114" i="16" s="1"/>
  <c r="F258" i="16"/>
  <c r="F259" i="16" s="1"/>
  <c r="J258" i="16"/>
  <c r="J259" i="16" s="1"/>
  <c r="J229" i="16"/>
  <c r="J230" i="16" s="1"/>
  <c r="F229" i="16"/>
  <c r="F230" i="16" s="1"/>
  <c r="J84" i="16"/>
  <c r="J85" i="16" s="1"/>
  <c r="F84" i="16"/>
  <c r="F85" i="16" s="1"/>
  <c r="J200" i="16"/>
  <c r="J201" i="16" s="1"/>
  <c r="F200" i="16"/>
  <c r="F201" i="16" s="1"/>
  <c r="F171" i="16"/>
  <c r="F172" i="16" s="1"/>
  <c r="J171" i="16"/>
  <c r="J172" i="16" s="1"/>
  <c r="J55" i="16"/>
  <c r="J56" i="16" s="1"/>
  <c r="F55" i="16"/>
  <c r="F56" i="16" s="1"/>
  <c r="J113" i="16"/>
  <c r="J114" i="16" s="1"/>
  <c r="F16" i="16"/>
  <c r="G17" i="9"/>
  <c r="I17" i="9" s="1"/>
  <c r="G19" i="9"/>
  <c r="I19" i="9" s="1"/>
  <c r="G20" i="9"/>
  <c r="I20" i="9" s="1"/>
  <c r="G21" i="9"/>
  <c r="I21" i="9" s="1"/>
  <c r="G22" i="9"/>
  <c r="I22" i="9" s="1"/>
  <c r="G24" i="9"/>
  <c r="I24" i="9" s="1"/>
  <c r="G16" i="9"/>
  <c r="I16" i="9" s="1"/>
  <c r="G23" i="9"/>
  <c r="I23" i="9" s="1"/>
  <c r="G18" i="9"/>
  <c r="I18" i="9" s="1"/>
  <c r="J25" i="16"/>
  <c r="F25" i="16"/>
  <c r="J24" i="16"/>
  <c r="F24" i="16"/>
  <c r="J23" i="16"/>
  <c r="F23" i="16"/>
  <c r="J22" i="16"/>
  <c r="F22" i="16"/>
  <c r="J21" i="16"/>
  <c r="F21" i="16"/>
  <c r="J20" i="16"/>
  <c r="F20" i="16"/>
  <c r="J19" i="16"/>
  <c r="F19" i="16"/>
  <c r="J18" i="16"/>
  <c r="F18" i="16"/>
  <c r="J17" i="16"/>
  <c r="F17" i="16"/>
  <c r="J16" i="16"/>
  <c r="J15" i="16"/>
  <c r="J14" i="16"/>
  <c r="F14" i="16"/>
  <c r="J13" i="16"/>
  <c r="J12" i="16"/>
  <c r="F12" i="16"/>
  <c r="J9" i="16"/>
  <c r="F9" i="16"/>
  <c r="J7" i="16"/>
  <c r="F7" i="16"/>
  <c r="J6" i="16"/>
  <c r="F6" i="16"/>
  <c r="J5" i="16"/>
  <c r="F5" i="16"/>
  <c r="J4" i="16"/>
  <c r="F4" i="16"/>
  <c r="J3" i="16"/>
  <c r="C26" i="16"/>
  <c r="G26" i="16"/>
  <c r="K13" i="9"/>
  <c r="K35" i="9" s="1"/>
  <c r="K12" i="9"/>
  <c r="K34" i="9" s="1"/>
  <c r="K11" i="9"/>
  <c r="K33" i="9" s="1"/>
  <c r="K10" i="9"/>
  <c r="K32" i="9" s="1"/>
  <c r="K9" i="9"/>
  <c r="K31" i="9" s="1"/>
  <c r="K8" i="9"/>
  <c r="K30" i="9" s="1"/>
  <c r="K6" i="9"/>
  <c r="K28" i="9" s="1"/>
  <c r="K5" i="9"/>
  <c r="K27" i="9" s="1"/>
  <c r="J144" i="16" l="1"/>
  <c r="J16" i="9" s="1"/>
  <c r="J260" i="16"/>
  <c r="J22" i="9" s="1"/>
  <c r="F26" i="16"/>
  <c r="F27" i="16" s="1"/>
  <c r="J231" i="16"/>
  <c r="J18" i="9" s="1"/>
  <c r="J86" i="16"/>
  <c r="J24" i="9" s="1"/>
  <c r="J202" i="16"/>
  <c r="J20" i="9" s="1"/>
  <c r="J173" i="16"/>
  <c r="J21" i="9" s="1"/>
  <c r="J57" i="16"/>
  <c r="J19" i="9" s="1"/>
  <c r="J115" i="16"/>
  <c r="J17" i="9" s="1"/>
  <c r="J26" i="16"/>
  <c r="J27" i="16" s="1"/>
  <c r="J28" i="16" l="1"/>
  <c r="J23" i="9" s="1"/>
</calcChain>
</file>

<file path=xl/sharedStrings.xml><?xml version="1.0" encoding="utf-8"?>
<sst xmlns="http://schemas.openxmlformats.org/spreadsheetml/2006/main" count="371" uniqueCount="69">
  <si>
    <t>CLUB</t>
  </si>
  <si>
    <t>POINTS</t>
  </si>
  <si>
    <t>TEAM</t>
  </si>
  <si>
    <t>P</t>
  </si>
  <si>
    <t>W</t>
  </si>
  <si>
    <t>L</t>
  </si>
  <si>
    <t>MP</t>
  </si>
  <si>
    <t>BP</t>
  </si>
  <si>
    <t>PTS</t>
  </si>
  <si>
    <t>NRR</t>
  </si>
  <si>
    <t>N/R</t>
  </si>
  <si>
    <t>OPPONENT</t>
  </si>
  <si>
    <t>DATE</t>
  </si>
  <si>
    <t>OPP.</t>
  </si>
  <si>
    <t>R</t>
  </si>
  <si>
    <t>O</t>
  </si>
  <si>
    <t>TOTAL</t>
  </si>
  <si>
    <t>Compiled by : C.Serwadi</t>
  </si>
  <si>
    <t>TIE</t>
  </si>
  <si>
    <t>MAMELODI 1</t>
  </si>
  <si>
    <t>ATTERIDGEVILLE 1</t>
  </si>
  <si>
    <t>SOSHANGUVE 1</t>
  </si>
  <si>
    <t>DEFENCE 1</t>
  </si>
  <si>
    <t>EERSTERUST 1</t>
  </si>
  <si>
    <t>MOOT 1</t>
  </si>
  <si>
    <t>BRITS 1</t>
  </si>
  <si>
    <t>ATT</t>
  </si>
  <si>
    <t>DEF</t>
  </si>
  <si>
    <t>EER</t>
  </si>
  <si>
    <t>MAM</t>
  </si>
  <si>
    <t>MOOT</t>
  </si>
  <si>
    <t>SOS</t>
  </si>
  <si>
    <t xml:space="preserve">ATTERIDGEVILLE </t>
  </si>
  <si>
    <t xml:space="preserve">BRITS </t>
  </si>
  <si>
    <t xml:space="preserve">SOSHANGUVE </t>
  </si>
  <si>
    <t xml:space="preserve">MAMELODI </t>
  </si>
  <si>
    <t>MAMELODI</t>
  </si>
  <si>
    <t>DEFENCE</t>
  </si>
  <si>
    <t>ATTERIDGEVILLE</t>
  </si>
  <si>
    <t>BRITS</t>
  </si>
  <si>
    <t>EERSTERUST</t>
  </si>
  <si>
    <r>
      <t xml:space="preserve">NSS </t>
    </r>
    <r>
      <rPr>
        <sz val="10"/>
        <color indexed="8"/>
        <rFont val="Arial"/>
        <family val="2"/>
      </rPr>
      <t>RESULTS OUTSTANDING NO POINTS ALLOCATED</t>
    </r>
  </si>
  <si>
    <r>
      <t xml:space="preserve">DEF </t>
    </r>
    <r>
      <rPr>
        <sz val="10"/>
        <rFont val="Arial"/>
        <family val="2"/>
      </rPr>
      <t>GAMES LOST BY DEFAULT</t>
    </r>
  </si>
  <si>
    <r>
      <t xml:space="preserve">Later </t>
    </r>
    <r>
      <rPr>
        <sz val="10"/>
        <color indexed="8"/>
        <rFont val="Arial"/>
        <family val="2"/>
      </rPr>
      <t>GAMES PLAYED AT A LATER DATE</t>
    </r>
  </si>
  <si>
    <t>LAUDIUM 1</t>
  </si>
  <si>
    <t>PRETORIA 1</t>
  </si>
  <si>
    <t>LAUDIUM</t>
  </si>
  <si>
    <t>PRETORIA</t>
  </si>
  <si>
    <t>BRT</t>
  </si>
  <si>
    <t>LAU</t>
  </si>
  <si>
    <t>MOO</t>
  </si>
  <si>
    <t>PTA</t>
  </si>
  <si>
    <t xml:space="preserve">EERSTERUST </t>
  </si>
  <si>
    <t xml:space="preserve">LAUDIUM </t>
  </si>
  <si>
    <t xml:space="preserve">DEFENCE </t>
  </si>
  <si>
    <t>PROMOTION LEAGUE  - LOG POSITIONS</t>
  </si>
  <si>
    <t>BYE</t>
  </si>
  <si>
    <t xml:space="preserve">RAINED OUT </t>
  </si>
  <si>
    <t>SOSHANGUVE</t>
  </si>
  <si>
    <t>WON BY DEFAULT</t>
  </si>
  <si>
    <t>LOST BY DEFAULT</t>
  </si>
  <si>
    <t xml:space="preserve">MOOT </t>
  </si>
  <si>
    <t xml:space="preserve">BYE </t>
  </si>
  <si>
    <t xml:space="preserve">ATTERIDGVEILLE </t>
  </si>
  <si>
    <t xml:space="preserve">PRETORIA </t>
  </si>
  <si>
    <t xml:space="preserve">EESTERSUT </t>
  </si>
  <si>
    <t>18 Feb 208</t>
  </si>
  <si>
    <t>RAINED OUT</t>
  </si>
  <si>
    <t>AS AT 23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</si>
</sst>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_);[Red]\(0.00\)"/>
    <numFmt numFmtId="166" formatCode="[$-409]d\-mmm\-yyyy;@"/>
  </numFmts>
  <fonts count="20">
    <font>
      <sz val="10"/>
      <name val="Arial"/>
    </font>
    <font>
      <sz val="12"/>
      <name val="Lydian"/>
      <family val="2"/>
    </font>
    <font>
      <b/>
      <sz val="10"/>
      <name val="Lydian"/>
      <family val="2"/>
    </font>
    <font>
      <sz val="12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0"/>
      <name val="Franklin Gothic Book"/>
      <family val="2"/>
    </font>
    <font>
      <sz val="12"/>
      <color rgb="FFFF0000"/>
      <name val="Franklin Gothic Book"/>
      <family val="2"/>
    </font>
    <font>
      <sz val="12"/>
      <color indexed="8"/>
      <name val="Franklin Gothic Book"/>
      <family val="2"/>
    </font>
    <font>
      <sz val="12"/>
      <color indexed="10"/>
      <name val="Franklin Gothic Book"/>
      <family val="2"/>
    </font>
    <font>
      <b/>
      <sz val="12"/>
      <color indexed="10"/>
      <name val="Franklin Gothic Book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0"/>
      <name val="Franklin Gothic Book"/>
      <family val="2"/>
    </font>
    <font>
      <b/>
      <sz val="12"/>
      <color theme="0"/>
      <name val="Franklin Gothic Book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7" xfId="0" applyNumberFormat="1" applyFont="1" applyBorder="1"/>
    <xf numFmtId="15" fontId="3" fillId="0" borderId="8" xfId="0" quotePrefix="1" applyNumberFormat="1" applyFont="1" applyBorder="1" applyAlignment="1">
      <alignment horizontal="center"/>
    </xf>
    <xf numFmtId="0" fontId="4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5" fontId="3" fillId="0" borderId="13" xfId="0" quotePrefix="1" applyNumberFormat="1" applyFont="1" applyBorder="1" applyAlignment="1">
      <alignment horizontal="center"/>
    </xf>
    <xf numFmtId="0" fontId="4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4" fillId="0" borderId="18" xfId="0" applyFont="1" applyBorder="1"/>
    <xf numFmtId="15" fontId="3" fillId="0" borderId="19" xfId="0" quotePrefix="1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4" fillId="0" borderId="23" xfId="0" applyFon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4" fillId="0" borderId="0" xfId="0" applyFont="1"/>
    <xf numFmtId="2" fontId="4" fillId="0" borderId="0" xfId="0" applyNumberFormat="1" applyFont="1"/>
    <xf numFmtId="15" fontId="3" fillId="0" borderId="13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1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/>
    <xf numFmtId="15" fontId="6" fillId="0" borderId="37" xfId="0" applyNumberFormat="1" applyFont="1" applyBorder="1" applyAlignment="1">
      <alignment vertical="center"/>
    </xf>
    <xf numFmtId="15" fontId="6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1" xfId="0" applyFont="1" applyBorder="1"/>
    <xf numFmtId="0" fontId="10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1" xfId="0" applyFont="1" applyFill="1" applyBorder="1"/>
    <xf numFmtId="0" fontId="10" fillId="2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4" xfId="0" applyFont="1" applyFill="1" applyBorder="1"/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11" fillId="0" borderId="0" xfId="0" applyFont="1"/>
    <xf numFmtId="0" fontId="7" fillId="0" borderId="15" xfId="0" applyFont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Alignment="1"/>
    <xf numFmtId="2" fontId="7" fillId="0" borderId="16" xfId="0" applyNumberFormat="1" applyFont="1" applyFill="1" applyBorder="1" applyAlignment="1">
      <alignment horizontal="center"/>
    </xf>
    <xf numFmtId="0" fontId="12" fillId="0" borderId="35" xfId="0" applyFont="1" applyBorder="1" applyAlignment="1"/>
    <xf numFmtId="0" fontId="11" fillId="0" borderId="0" xfId="0" applyFont="1" applyAlignment="1"/>
    <xf numFmtId="2" fontId="7" fillId="0" borderId="0" xfId="0" applyNumberFormat="1" applyFont="1" applyBorder="1" applyAlignment="1"/>
    <xf numFmtId="0" fontId="7" fillId="0" borderId="4" xfId="0" applyFont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9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6" fontId="7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6" fillId="3" borderId="3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3" fillId="0" borderId="19" xfId="0" applyFont="1" applyBorder="1" applyAlignment="1"/>
    <xf numFmtId="0" fontId="3" fillId="0" borderId="29" xfId="0" applyFont="1" applyBorder="1" applyAlignment="1"/>
    <xf numFmtId="0" fontId="3" fillId="0" borderId="22" xfId="0" applyFont="1" applyBorder="1" applyAlignment="1"/>
    <xf numFmtId="0" fontId="18" fillId="0" borderId="0" xfId="0" applyFont="1" applyAlignment="1"/>
    <xf numFmtId="166" fontId="19" fillId="0" borderId="0" xfId="0" applyNumberFormat="1" applyFont="1" applyAlignment="1"/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9" xfId="0" applyFont="1" applyBorder="1"/>
    <xf numFmtId="0" fontId="8" fillId="0" borderId="24" xfId="0" applyFont="1" applyBorder="1"/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0" xfId="0" applyFont="1" applyFill="1" applyBorder="1"/>
    <xf numFmtId="0" fontId="7" fillId="2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123826</xdr:rowOff>
    </xdr:from>
    <xdr:to>
      <xdr:col>0</xdr:col>
      <xdr:colOff>1400175</xdr:colOff>
      <xdr:row>1</xdr:row>
      <xdr:rowOff>152401</xdr:rowOff>
    </xdr:to>
    <xdr:pic>
      <xdr:nvPicPr>
        <xdr:cNvPr id="2" name="Picture 1" descr="NORTHERNS LOGO.JPG">
          <a:extLst>
            <a:ext uri="{FF2B5EF4-FFF2-40B4-BE49-F238E27FC236}">
              <a16:creationId xmlns:a16="http://schemas.microsoft.com/office/drawing/2014/main" id="{6620B0F0-254A-4697-B44B-3B2D6FCC4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6"/>
          <a:ext cx="1381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</xdr:colOff>
      <xdr:row>0</xdr:row>
      <xdr:rowOff>19050</xdr:rowOff>
    </xdr:from>
    <xdr:to>
      <xdr:col>10</xdr:col>
      <xdr:colOff>676275</xdr:colOff>
      <xdr:row>2</xdr:row>
      <xdr:rowOff>107260</xdr:rowOff>
    </xdr:to>
    <xdr:pic>
      <xdr:nvPicPr>
        <xdr:cNvPr id="3" name="Picture 2" descr="NCU - top">
          <a:extLst>
            <a:ext uri="{FF2B5EF4-FFF2-40B4-BE49-F238E27FC236}">
              <a16:creationId xmlns:a16="http://schemas.microsoft.com/office/drawing/2014/main" id="{1F96634C-0EAE-4926-8C7F-17D83DFD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74" t="11829" r="3169" b="13002"/>
        <a:stretch>
          <a:fillRect/>
        </a:stretch>
      </xdr:blipFill>
      <xdr:spPr bwMode="auto">
        <a:xfrm>
          <a:off x="4429125" y="19050"/>
          <a:ext cx="1905000" cy="55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664"/>
  <sheetViews>
    <sheetView topLeftCell="A10" zoomScale="75" zoomScaleNormal="75" workbookViewId="0">
      <selection activeCell="B15" sqref="B15"/>
    </sheetView>
  </sheetViews>
  <sheetFormatPr defaultRowHeight="13.5"/>
  <cols>
    <col min="1" max="1" width="12.28515625" style="43" bestFit="1" customWidth="1"/>
    <col min="2" max="2" width="23.140625" style="43" customWidth="1"/>
    <col min="3" max="3" width="7.85546875" style="55" customWidth="1"/>
    <col min="4" max="4" width="7.7109375" style="55" customWidth="1"/>
    <col min="5" max="5" width="10.140625" style="56" customWidth="1"/>
    <col min="6" max="7" width="9.7109375" style="55" customWidth="1"/>
    <col min="8" max="8" width="7.7109375" style="55" customWidth="1"/>
    <col min="9" max="9" width="9.42578125" style="56" customWidth="1"/>
    <col min="10" max="10" width="11.85546875" style="44" customWidth="1"/>
    <col min="11" max="11" width="7.7109375" customWidth="1"/>
  </cols>
  <sheetData>
    <row r="1" spans="1:11" ht="17.25" thickBot="1">
      <c r="A1" s="3"/>
      <c r="B1" s="4"/>
      <c r="C1" s="155" t="s">
        <v>32</v>
      </c>
      <c r="D1" s="156"/>
      <c r="E1" s="156"/>
      <c r="F1" s="157"/>
      <c r="G1" s="155" t="s">
        <v>11</v>
      </c>
      <c r="H1" s="156"/>
      <c r="I1" s="156"/>
      <c r="J1" s="157"/>
      <c r="K1" s="1"/>
    </row>
    <row r="2" spans="1:11" ht="17.25" thickBot="1">
      <c r="A2" s="5" t="s">
        <v>12</v>
      </c>
      <c r="B2" s="5" t="s">
        <v>13</v>
      </c>
      <c r="C2" s="6" t="s">
        <v>14</v>
      </c>
      <c r="D2" s="7" t="s">
        <v>4</v>
      </c>
      <c r="E2" s="49" t="s">
        <v>15</v>
      </c>
      <c r="F2" s="54"/>
      <c r="G2" s="6" t="s">
        <v>14</v>
      </c>
      <c r="H2" s="7" t="s">
        <v>4</v>
      </c>
      <c r="I2" s="50" t="s">
        <v>15</v>
      </c>
      <c r="J2" s="8"/>
      <c r="K2" s="1"/>
    </row>
    <row r="3" spans="1:11" ht="16.5">
      <c r="A3" s="9">
        <v>43050</v>
      </c>
      <c r="B3" s="10" t="s">
        <v>35</v>
      </c>
      <c r="C3" s="11">
        <v>111</v>
      </c>
      <c r="D3" s="12">
        <v>10</v>
      </c>
      <c r="E3" s="13">
        <v>22.5</v>
      </c>
      <c r="F3" s="19">
        <f>IF(D3=10,45,E3)</f>
        <v>45</v>
      </c>
      <c r="G3" s="11">
        <v>219</v>
      </c>
      <c r="H3" s="12">
        <v>10</v>
      </c>
      <c r="I3" s="13">
        <v>41</v>
      </c>
      <c r="J3" s="14">
        <f>IF(H3=10,45,I3)</f>
        <v>45</v>
      </c>
      <c r="K3" s="1"/>
    </row>
    <row r="4" spans="1:11" ht="16.5">
      <c r="A4" s="15">
        <v>43057</v>
      </c>
      <c r="B4" s="16" t="s">
        <v>52</v>
      </c>
      <c r="C4" s="17">
        <v>144</v>
      </c>
      <c r="D4" s="18">
        <v>10</v>
      </c>
      <c r="E4" s="20">
        <v>24.17</v>
      </c>
      <c r="F4" s="19">
        <f>IF(D4=10,45,E4)</f>
        <v>45</v>
      </c>
      <c r="G4" s="17">
        <v>310</v>
      </c>
      <c r="H4" s="18">
        <v>5</v>
      </c>
      <c r="I4" s="20">
        <v>45</v>
      </c>
      <c r="J4" s="19">
        <f>IF(H4=10,45,I4)</f>
        <v>45</v>
      </c>
      <c r="K4" s="1"/>
    </row>
    <row r="5" spans="1:11" ht="16.5">
      <c r="A5" s="45">
        <v>43064</v>
      </c>
      <c r="B5" s="16"/>
      <c r="C5" s="152" t="s">
        <v>56</v>
      </c>
      <c r="D5" s="153"/>
      <c r="E5" s="154"/>
      <c r="F5" s="19">
        <f t="shared" ref="F5:F25" si="0">IF(D5=10,45,E5)</f>
        <v>0</v>
      </c>
      <c r="G5" s="152" t="s">
        <v>56</v>
      </c>
      <c r="H5" s="153"/>
      <c r="I5" s="154"/>
      <c r="J5" s="19">
        <f t="shared" ref="J5:J25" si="1">IF(H5=10,45,I5)</f>
        <v>0</v>
      </c>
      <c r="K5" s="1"/>
    </row>
    <row r="6" spans="1:11" ht="16.5">
      <c r="A6" s="45">
        <v>43113</v>
      </c>
      <c r="B6" s="16" t="s">
        <v>58</v>
      </c>
      <c r="C6" s="52">
        <v>110</v>
      </c>
      <c r="D6" s="24">
        <v>10</v>
      </c>
      <c r="E6" s="53">
        <v>36.5</v>
      </c>
      <c r="F6" s="19">
        <f t="shared" si="0"/>
        <v>45</v>
      </c>
      <c r="G6" s="17">
        <v>111</v>
      </c>
      <c r="H6" s="18">
        <v>5</v>
      </c>
      <c r="I6" s="20">
        <v>24</v>
      </c>
      <c r="J6" s="19">
        <f t="shared" si="1"/>
        <v>24</v>
      </c>
      <c r="K6" s="1"/>
    </row>
    <row r="7" spans="1:11" ht="16.5">
      <c r="A7" s="45">
        <v>43120</v>
      </c>
      <c r="B7" s="16" t="s">
        <v>46</v>
      </c>
      <c r="C7" s="47">
        <v>102</v>
      </c>
      <c r="D7" s="24">
        <v>10</v>
      </c>
      <c r="E7" s="46">
        <v>31</v>
      </c>
      <c r="F7" s="19">
        <f t="shared" si="0"/>
        <v>45</v>
      </c>
      <c r="G7" s="17">
        <v>297</v>
      </c>
      <c r="H7" s="18">
        <v>10</v>
      </c>
      <c r="I7" s="20">
        <v>40.33</v>
      </c>
      <c r="J7" s="19">
        <f t="shared" si="1"/>
        <v>45</v>
      </c>
      <c r="K7" s="1"/>
    </row>
    <row r="8" spans="1:11" ht="16.5">
      <c r="A8" s="45">
        <v>43121</v>
      </c>
      <c r="B8" s="16" t="s">
        <v>33</v>
      </c>
      <c r="C8" s="52">
        <v>84</v>
      </c>
      <c r="D8" s="24">
        <v>2</v>
      </c>
      <c r="E8" s="46">
        <v>13.67</v>
      </c>
      <c r="F8" s="19">
        <f>IF(D8=10,45,E8)</f>
        <v>13.67</v>
      </c>
      <c r="G8" s="17">
        <v>81</v>
      </c>
      <c r="H8" s="18">
        <v>10</v>
      </c>
      <c r="I8" s="20">
        <v>20.5</v>
      </c>
      <c r="J8" s="19">
        <f>IF(H8=10,45,I8)</f>
        <v>45</v>
      </c>
      <c r="K8" s="1"/>
    </row>
    <row r="9" spans="1:11" ht="16.5">
      <c r="A9" s="15">
        <v>43127</v>
      </c>
      <c r="B9" s="16" t="s">
        <v>64</v>
      </c>
      <c r="C9" s="52">
        <v>165</v>
      </c>
      <c r="D9" s="24">
        <v>10</v>
      </c>
      <c r="E9" s="48">
        <v>42.17</v>
      </c>
      <c r="F9" s="19">
        <f t="shared" si="0"/>
        <v>45</v>
      </c>
      <c r="G9" s="17">
        <v>168</v>
      </c>
      <c r="H9" s="18">
        <v>6</v>
      </c>
      <c r="I9" s="20">
        <v>38.5</v>
      </c>
      <c r="J9" s="19">
        <f t="shared" si="1"/>
        <v>38.5</v>
      </c>
      <c r="K9" s="1"/>
    </row>
    <row r="10" spans="1:11" ht="16.5">
      <c r="A10" s="15">
        <v>43134</v>
      </c>
      <c r="B10" s="16" t="s">
        <v>61</v>
      </c>
      <c r="C10" s="47">
        <v>76</v>
      </c>
      <c r="D10" s="24">
        <v>10</v>
      </c>
      <c r="E10" s="23">
        <v>21</v>
      </c>
      <c r="F10" s="19">
        <f>IF(D10=10,45,E10)</f>
        <v>45</v>
      </c>
      <c r="G10" s="17">
        <v>253</v>
      </c>
      <c r="H10" s="18">
        <v>9</v>
      </c>
      <c r="I10" s="20">
        <v>45</v>
      </c>
      <c r="J10" s="19"/>
      <c r="K10" s="1"/>
    </row>
    <row r="11" spans="1:11" ht="16.5">
      <c r="A11" s="45">
        <v>43135</v>
      </c>
      <c r="B11" s="16" t="s">
        <v>54</v>
      </c>
      <c r="C11" s="152" t="s">
        <v>59</v>
      </c>
      <c r="D11" s="153"/>
      <c r="E11" s="154"/>
      <c r="F11" s="19">
        <f>IF(D11=10,45,E11)</f>
        <v>0</v>
      </c>
      <c r="G11" s="152" t="s">
        <v>60</v>
      </c>
      <c r="H11" s="153"/>
      <c r="I11" s="154"/>
      <c r="J11" s="19">
        <f>IF(H11=10,45,I11)</f>
        <v>0</v>
      </c>
      <c r="K11" s="1"/>
    </row>
    <row r="12" spans="1:11" ht="16.5">
      <c r="A12" s="15">
        <v>43148</v>
      </c>
      <c r="B12" s="16" t="s">
        <v>52</v>
      </c>
      <c r="C12" s="122">
        <v>137</v>
      </c>
      <c r="D12" s="124">
        <v>10</v>
      </c>
      <c r="E12" s="123">
        <v>43.67</v>
      </c>
      <c r="F12" s="19">
        <f t="shared" si="0"/>
        <v>45</v>
      </c>
      <c r="G12" s="122">
        <v>139</v>
      </c>
      <c r="H12" s="124">
        <v>2</v>
      </c>
      <c r="I12" s="123">
        <v>20.329999999999998</v>
      </c>
      <c r="J12" s="19">
        <f t="shared" si="1"/>
        <v>20.329999999999998</v>
      </c>
      <c r="K12" s="1"/>
    </row>
    <row r="13" spans="1:11" ht="16.5">
      <c r="A13" s="15">
        <v>43155</v>
      </c>
      <c r="B13" s="16" t="s">
        <v>58</v>
      </c>
      <c r="C13" s="152" t="s">
        <v>67</v>
      </c>
      <c r="D13" s="153"/>
      <c r="E13" s="154"/>
      <c r="F13" s="19">
        <f t="shared" si="0"/>
        <v>0</v>
      </c>
      <c r="G13" s="152" t="s">
        <v>67</v>
      </c>
      <c r="H13" s="153"/>
      <c r="I13" s="154"/>
      <c r="J13" s="19">
        <f t="shared" si="1"/>
        <v>0</v>
      </c>
      <c r="K13" s="1"/>
    </row>
    <row r="14" spans="1:11" ht="16.5">
      <c r="A14" s="15">
        <v>43162</v>
      </c>
      <c r="B14" s="16" t="s">
        <v>53</v>
      </c>
      <c r="C14" s="52">
        <v>59</v>
      </c>
      <c r="D14" s="24">
        <v>10</v>
      </c>
      <c r="E14" s="53">
        <v>20</v>
      </c>
      <c r="F14" s="19">
        <f t="shared" si="0"/>
        <v>45</v>
      </c>
      <c r="G14" s="17">
        <v>364</v>
      </c>
      <c r="H14" s="18">
        <v>7</v>
      </c>
      <c r="I14" s="20">
        <v>45</v>
      </c>
      <c r="J14" s="19">
        <f t="shared" si="1"/>
        <v>45</v>
      </c>
      <c r="K14" s="1"/>
    </row>
    <row r="15" spans="1:11" ht="16.5">
      <c r="A15" s="15">
        <v>43163</v>
      </c>
      <c r="B15" s="21" t="s">
        <v>33</v>
      </c>
      <c r="C15" s="152" t="s">
        <v>57</v>
      </c>
      <c r="D15" s="153"/>
      <c r="E15" s="154"/>
      <c r="F15" s="19">
        <f t="shared" si="0"/>
        <v>0</v>
      </c>
      <c r="G15" s="152" t="s">
        <v>57</v>
      </c>
      <c r="H15" s="153"/>
      <c r="I15" s="154"/>
      <c r="J15" s="19">
        <f t="shared" si="1"/>
        <v>0</v>
      </c>
      <c r="K15" s="1"/>
    </row>
    <row r="16" spans="1:11" ht="16.5">
      <c r="A16" s="15">
        <v>43169</v>
      </c>
      <c r="B16" s="16" t="s">
        <v>64</v>
      </c>
      <c r="C16" s="150">
        <v>120</v>
      </c>
      <c r="D16" s="24">
        <v>10</v>
      </c>
      <c r="E16" s="151">
        <v>31.33</v>
      </c>
      <c r="F16" s="19">
        <f t="shared" si="0"/>
        <v>45</v>
      </c>
      <c r="G16" s="150">
        <v>244</v>
      </c>
      <c r="H16" s="24">
        <v>7</v>
      </c>
      <c r="I16" s="151">
        <v>45</v>
      </c>
      <c r="J16" s="19">
        <f t="shared" si="1"/>
        <v>45</v>
      </c>
      <c r="K16" s="1"/>
    </row>
    <row r="17" spans="1:11" ht="16.5">
      <c r="A17" s="22">
        <v>43177</v>
      </c>
      <c r="B17" s="16" t="s">
        <v>61</v>
      </c>
      <c r="C17" s="52">
        <v>65</v>
      </c>
      <c r="D17" s="24">
        <v>10</v>
      </c>
      <c r="E17" s="48">
        <v>23</v>
      </c>
      <c r="F17" s="19">
        <f t="shared" si="0"/>
        <v>45</v>
      </c>
      <c r="G17" s="17">
        <v>66</v>
      </c>
      <c r="H17" s="18">
        <v>1</v>
      </c>
      <c r="I17" s="20">
        <v>5.33</v>
      </c>
      <c r="J17" s="19">
        <f t="shared" si="1"/>
        <v>5.33</v>
      </c>
      <c r="K17" s="1"/>
    </row>
    <row r="18" spans="1:11" ht="16.5">
      <c r="A18" s="22">
        <v>43183</v>
      </c>
      <c r="B18" s="16" t="s">
        <v>54</v>
      </c>
      <c r="C18" s="152" t="s">
        <v>57</v>
      </c>
      <c r="D18" s="153"/>
      <c r="E18" s="154"/>
      <c r="F18" s="19">
        <f t="shared" si="0"/>
        <v>0</v>
      </c>
      <c r="G18" s="152" t="s">
        <v>57</v>
      </c>
      <c r="H18" s="153"/>
      <c r="I18" s="154"/>
      <c r="J18" s="19">
        <f t="shared" si="1"/>
        <v>0</v>
      </c>
      <c r="K18" s="1"/>
    </row>
    <row r="19" spans="1:11" ht="16.5">
      <c r="A19" s="22"/>
      <c r="B19" s="16"/>
      <c r="C19" s="52"/>
      <c r="D19" s="24"/>
      <c r="E19" s="48"/>
      <c r="F19" s="19">
        <f t="shared" si="0"/>
        <v>0</v>
      </c>
      <c r="G19" s="17"/>
      <c r="H19" s="18"/>
      <c r="I19" s="20"/>
      <c r="J19" s="19">
        <f t="shared" si="1"/>
        <v>0</v>
      </c>
      <c r="K19" s="1"/>
    </row>
    <row r="20" spans="1:11" ht="16.5">
      <c r="A20" s="22"/>
      <c r="B20" s="16"/>
      <c r="C20" s="52"/>
      <c r="D20" s="24"/>
      <c r="E20" s="53"/>
      <c r="F20" s="19">
        <f t="shared" si="0"/>
        <v>0</v>
      </c>
      <c r="G20" s="17"/>
      <c r="H20" s="18"/>
      <c r="I20" s="20"/>
      <c r="J20" s="19">
        <f t="shared" si="1"/>
        <v>0</v>
      </c>
      <c r="K20" s="1"/>
    </row>
    <row r="21" spans="1:11" ht="16.5">
      <c r="A21" s="22"/>
      <c r="B21" s="16"/>
      <c r="C21" s="52"/>
      <c r="D21" s="24"/>
      <c r="E21" s="48"/>
      <c r="F21" s="19">
        <f t="shared" si="0"/>
        <v>0</v>
      </c>
      <c r="G21" s="17"/>
      <c r="H21" s="18"/>
      <c r="I21" s="20"/>
      <c r="J21" s="19">
        <f t="shared" si="1"/>
        <v>0</v>
      </c>
      <c r="K21" s="1"/>
    </row>
    <row r="22" spans="1:11" ht="16.5">
      <c r="A22" s="22"/>
      <c r="B22" s="16"/>
      <c r="C22" s="58"/>
      <c r="D22" s="24"/>
      <c r="E22" s="23"/>
      <c r="F22" s="19">
        <f t="shared" si="0"/>
        <v>0</v>
      </c>
      <c r="G22" s="17"/>
      <c r="H22" s="18"/>
      <c r="I22" s="20"/>
      <c r="J22" s="19">
        <f t="shared" si="1"/>
        <v>0</v>
      </c>
      <c r="K22" s="1"/>
    </row>
    <row r="23" spans="1:11" ht="16.5">
      <c r="A23" s="22"/>
      <c r="B23" s="16"/>
      <c r="C23" s="58"/>
      <c r="D23" s="24"/>
      <c r="E23" s="23"/>
      <c r="F23" s="19">
        <f t="shared" si="0"/>
        <v>0</v>
      </c>
      <c r="G23" s="17"/>
      <c r="H23" s="18"/>
      <c r="I23" s="20"/>
      <c r="J23" s="19">
        <f t="shared" si="1"/>
        <v>0</v>
      </c>
      <c r="K23" s="1"/>
    </row>
    <row r="24" spans="1:11" ht="16.5">
      <c r="A24" s="51"/>
      <c r="B24" s="16"/>
      <c r="C24" s="52"/>
      <c r="D24" s="24"/>
      <c r="E24" s="23"/>
      <c r="F24" s="19">
        <f t="shared" si="0"/>
        <v>0</v>
      </c>
      <c r="G24" s="17"/>
      <c r="H24" s="18"/>
      <c r="I24" s="20"/>
      <c r="J24" s="19">
        <f t="shared" si="1"/>
        <v>0</v>
      </c>
      <c r="K24" s="1"/>
    </row>
    <row r="25" spans="1:11" ht="16.5">
      <c r="A25" s="51"/>
      <c r="B25" s="16"/>
      <c r="C25" s="52"/>
      <c r="D25" s="24"/>
      <c r="E25" s="48"/>
      <c r="F25" s="19">
        <f t="shared" si="0"/>
        <v>0</v>
      </c>
      <c r="G25" s="17"/>
      <c r="H25" s="18"/>
      <c r="I25" s="20"/>
      <c r="J25" s="19">
        <f t="shared" si="1"/>
        <v>0</v>
      </c>
      <c r="K25" s="1"/>
    </row>
    <row r="26" spans="1:11" ht="15.75">
      <c r="A26" s="25" t="s">
        <v>16</v>
      </c>
      <c r="B26" s="16"/>
      <c r="C26" s="26">
        <f>SUM(C3:C25)</f>
        <v>1173</v>
      </c>
      <c r="D26" s="27"/>
      <c r="E26" s="28"/>
      <c r="F26" s="29">
        <f>SUM(F3:F25)</f>
        <v>463.66999999999996</v>
      </c>
      <c r="G26" s="26">
        <f>SUM(G3:G25)</f>
        <v>2252</v>
      </c>
      <c r="H26" s="27"/>
      <c r="I26" s="30"/>
      <c r="J26" s="31">
        <f>SUM(J3:J25)</f>
        <v>358.15999999999997</v>
      </c>
      <c r="K26" s="1"/>
    </row>
    <row r="27" spans="1:11" ht="14.25" thickBot="1">
      <c r="A27" s="32"/>
      <c r="B27" s="32"/>
      <c r="C27" s="33"/>
      <c r="D27" s="34"/>
      <c r="E27" s="35"/>
      <c r="F27" s="36">
        <f>IF(F26=0,0,ROUND(SUM(C26/F26),3))</f>
        <v>2.5299999999999998</v>
      </c>
      <c r="G27" s="33"/>
      <c r="H27" s="34"/>
      <c r="I27" s="37"/>
      <c r="J27" s="36">
        <f>IF(J26=0,0,ROUND(SUM(G26/J26),3))</f>
        <v>6.2880000000000003</v>
      </c>
    </row>
    <row r="28" spans="1:11" ht="14.25" thickBot="1">
      <c r="A28" s="38"/>
      <c r="B28" s="38"/>
      <c r="C28" s="39"/>
      <c r="D28" s="39"/>
      <c r="E28" s="40"/>
      <c r="F28" s="39"/>
      <c r="G28" s="39"/>
      <c r="H28" s="39"/>
      <c r="I28" s="41" t="s">
        <v>9</v>
      </c>
      <c r="J28" s="42">
        <f>ROUND(SUM(F27-J27),3)</f>
        <v>-3.758</v>
      </c>
      <c r="K28" s="2"/>
    </row>
    <row r="29" spans="1:11" ht="14.25" thickBot="1"/>
    <row r="30" spans="1:11" ht="17.25" thickBot="1">
      <c r="A30" s="3"/>
      <c r="B30" s="4"/>
      <c r="C30" s="155" t="s">
        <v>39</v>
      </c>
      <c r="D30" s="156"/>
      <c r="E30" s="156"/>
      <c r="F30" s="157"/>
      <c r="G30" s="155" t="s">
        <v>11</v>
      </c>
      <c r="H30" s="156"/>
      <c r="I30" s="156"/>
      <c r="J30" s="157"/>
    </row>
    <row r="31" spans="1:11" ht="17.25" thickBot="1">
      <c r="A31" s="61" t="s">
        <v>12</v>
      </c>
      <c r="B31" s="61" t="s">
        <v>13</v>
      </c>
      <c r="C31" s="6" t="s">
        <v>14</v>
      </c>
      <c r="D31" s="7" t="s">
        <v>4</v>
      </c>
      <c r="E31" s="49" t="s">
        <v>15</v>
      </c>
      <c r="F31" s="62"/>
      <c r="G31" s="6" t="s">
        <v>14</v>
      </c>
      <c r="H31" s="7" t="s">
        <v>4</v>
      </c>
      <c r="I31" s="50" t="s">
        <v>15</v>
      </c>
      <c r="J31" s="8"/>
    </row>
    <row r="32" spans="1:11" ht="16.5">
      <c r="A32" s="9">
        <v>43050</v>
      </c>
      <c r="B32" s="10" t="s">
        <v>37</v>
      </c>
      <c r="C32" s="11">
        <v>68</v>
      </c>
      <c r="D32" s="12">
        <v>2</v>
      </c>
      <c r="E32" s="13">
        <v>5.33</v>
      </c>
      <c r="F32" s="19">
        <f>IF(D32=10,45,E32)</f>
        <v>5.33</v>
      </c>
      <c r="G32" s="11">
        <v>65</v>
      </c>
      <c r="H32" s="12">
        <v>10</v>
      </c>
      <c r="I32" s="13">
        <v>19.829999999999998</v>
      </c>
      <c r="J32" s="14">
        <f>IF(H32=10,45,I32)</f>
        <v>45</v>
      </c>
    </row>
    <row r="33" spans="1:10" ht="16.5">
      <c r="A33" s="15">
        <v>43057</v>
      </c>
      <c r="B33" s="16" t="s">
        <v>35</v>
      </c>
      <c r="C33" s="17">
        <v>327</v>
      </c>
      <c r="D33" s="18">
        <v>5</v>
      </c>
      <c r="E33" s="20">
        <v>50</v>
      </c>
      <c r="F33" s="19">
        <f>IF(D33=10,45,E33)</f>
        <v>50</v>
      </c>
      <c r="G33" s="17">
        <v>129</v>
      </c>
      <c r="H33" s="18">
        <v>10</v>
      </c>
      <c r="I33" s="20">
        <v>34.17</v>
      </c>
      <c r="J33" s="19">
        <f>IF(H33=10,45,I33)</f>
        <v>45</v>
      </c>
    </row>
    <row r="34" spans="1:10" ht="16.5">
      <c r="A34" s="45">
        <v>43064</v>
      </c>
      <c r="B34" s="16" t="s">
        <v>52</v>
      </c>
      <c r="C34" s="152" t="s">
        <v>57</v>
      </c>
      <c r="D34" s="153"/>
      <c r="E34" s="154"/>
      <c r="F34" s="19">
        <f t="shared" ref="F34:F36" si="2">IF(D34=10,45,E34)</f>
        <v>0</v>
      </c>
      <c r="G34" s="152" t="s">
        <v>57</v>
      </c>
      <c r="H34" s="153"/>
      <c r="I34" s="154"/>
      <c r="J34" s="19">
        <f t="shared" ref="J34:J36" si="3">IF(H34=10,45,I34)</f>
        <v>0</v>
      </c>
    </row>
    <row r="35" spans="1:10" ht="16.5">
      <c r="A35" s="45">
        <v>43113</v>
      </c>
      <c r="B35" s="16" t="s">
        <v>56</v>
      </c>
      <c r="C35" s="152" t="s">
        <v>56</v>
      </c>
      <c r="D35" s="153"/>
      <c r="E35" s="154"/>
      <c r="F35" s="19">
        <f t="shared" si="2"/>
        <v>0</v>
      </c>
      <c r="G35" s="152" t="s">
        <v>56</v>
      </c>
      <c r="H35" s="153"/>
      <c r="I35" s="154"/>
      <c r="J35" s="19">
        <f t="shared" si="3"/>
        <v>0</v>
      </c>
    </row>
    <row r="36" spans="1:10" ht="16.5">
      <c r="A36" s="45">
        <v>43120</v>
      </c>
      <c r="B36" s="16" t="s">
        <v>34</v>
      </c>
      <c r="C36" s="47">
        <v>136</v>
      </c>
      <c r="D36" s="24">
        <v>10</v>
      </c>
      <c r="E36" s="46">
        <v>28.67</v>
      </c>
      <c r="F36" s="19">
        <f t="shared" si="2"/>
        <v>45</v>
      </c>
      <c r="G36" s="17">
        <v>138</v>
      </c>
      <c r="H36" s="18">
        <v>3</v>
      </c>
      <c r="I36" s="20">
        <v>23.67</v>
      </c>
      <c r="J36" s="19">
        <f t="shared" si="3"/>
        <v>23.67</v>
      </c>
    </row>
    <row r="37" spans="1:10" ht="16.5">
      <c r="A37" s="45">
        <v>43121</v>
      </c>
      <c r="B37" s="16" t="s">
        <v>63</v>
      </c>
      <c r="C37" s="17">
        <v>81</v>
      </c>
      <c r="D37" s="18">
        <v>10</v>
      </c>
      <c r="E37" s="20">
        <v>20.5</v>
      </c>
      <c r="F37" s="19">
        <f>IF(D37=10,45,E37)</f>
        <v>45</v>
      </c>
      <c r="G37" s="130">
        <v>84</v>
      </c>
      <c r="H37" s="24">
        <v>2</v>
      </c>
      <c r="I37" s="46">
        <v>13.67</v>
      </c>
      <c r="J37" s="19">
        <f>IF(H37=10,45,I37)</f>
        <v>13.67</v>
      </c>
    </row>
    <row r="38" spans="1:10" ht="16.5">
      <c r="A38" s="15">
        <v>43127</v>
      </c>
      <c r="B38" s="16" t="s">
        <v>53</v>
      </c>
      <c r="C38" s="59">
        <v>95</v>
      </c>
      <c r="D38" s="24">
        <v>10</v>
      </c>
      <c r="E38" s="48">
        <v>33.33</v>
      </c>
      <c r="F38" s="19">
        <f t="shared" ref="F38" si="4">IF(D38=10,45,E38)</f>
        <v>45</v>
      </c>
      <c r="G38" s="17">
        <v>241</v>
      </c>
      <c r="H38" s="18">
        <v>10</v>
      </c>
      <c r="I38" s="20">
        <v>44.83</v>
      </c>
      <c r="J38" s="19">
        <f t="shared" ref="J38" si="5">IF(H38=10,45,I38)</f>
        <v>45</v>
      </c>
    </row>
    <row r="39" spans="1:10" ht="16.5">
      <c r="A39" s="15">
        <v>43134</v>
      </c>
      <c r="B39" s="16" t="s">
        <v>47</v>
      </c>
      <c r="C39" s="47"/>
      <c r="D39" s="24"/>
      <c r="E39" s="23"/>
      <c r="F39" s="19">
        <f>IF(D39=10,45,E39)</f>
        <v>0</v>
      </c>
      <c r="G39" s="17"/>
      <c r="H39" s="18"/>
      <c r="I39" s="20"/>
      <c r="J39" s="19">
        <f>IF(H39=10,45,I39)</f>
        <v>0</v>
      </c>
    </row>
    <row r="40" spans="1:10" ht="16.5">
      <c r="A40" s="45">
        <v>43135</v>
      </c>
      <c r="B40" s="16" t="s">
        <v>61</v>
      </c>
      <c r="C40" s="59">
        <v>117</v>
      </c>
      <c r="D40" s="24">
        <v>3</v>
      </c>
      <c r="E40" s="60">
        <v>20</v>
      </c>
      <c r="F40" s="19">
        <f>IF(D40=10,45,E40)</f>
        <v>20</v>
      </c>
      <c r="G40" s="17">
        <v>114</v>
      </c>
      <c r="H40" s="18">
        <v>10</v>
      </c>
      <c r="I40" s="20">
        <v>32</v>
      </c>
      <c r="J40" s="19">
        <f>IF(H40=10,45,I40)</f>
        <v>45</v>
      </c>
    </row>
    <row r="41" spans="1:10" ht="16.5">
      <c r="A41" s="15">
        <v>43141</v>
      </c>
      <c r="B41" s="16" t="s">
        <v>37</v>
      </c>
      <c r="C41" s="137">
        <v>116</v>
      </c>
      <c r="D41" s="24">
        <v>0</v>
      </c>
      <c r="E41" s="138">
        <v>9.17</v>
      </c>
      <c r="F41" s="19">
        <f t="shared" ref="F41:F54" si="6">IF(D41=10,45,E41)</f>
        <v>9.17</v>
      </c>
      <c r="G41" s="137">
        <v>115</v>
      </c>
      <c r="H41" s="24">
        <v>10</v>
      </c>
      <c r="I41" s="138">
        <v>28.67</v>
      </c>
      <c r="J41" s="19">
        <f t="shared" ref="J41:J54" si="7">IF(H41=10,45,I41)</f>
        <v>45</v>
      </c>
    </row>
    <row r="42" spans="1:10" ht="16.5">
      <c r="A42" s="15">
        <v>43148</v>
      </c>
      <c r="B42" s="16" t="s">
        <v>35</v>
      </c>
      <c r="C42" s="59">
        <v>229</v>
      </c>
      <c r="D42" s="24">
        <v>8</v>
      </c>
      <c r="E42" s="60">
        <v>45</v>
      </c>
      <c r="F42" s="19">
        <f t="shared" si="6"/>
        <v>45</v>
      </c>
      <c r="G42" s="17">
        <v>77</v>
      </c>
      <c r="H42" s="18">
        <v>10</v>
      </c>
      <c r="I42" s="20">
        <v>24.5</v>
      </c>
      <c r="J42" s="19">
        <f t="shared" si="7"/>
        <v>45</v>
      </c>
    </row>
    <row r="43" spans="1:10" ht="16.5">
      <c r="A43" s="15">
        <v>43149</v>
      </c>
      <c r="B43" s="16" t="s">
        <v>52</v>
      </c>
      <c r="C43" s="59">
        <v>199</v>
      </c>
      <c r="D43" s="24">
        <v>8</v>
      </c>
      <c r="E43" s="60">
        <v>45</v>
      </c>
      <c r="F43" s="19">
        <f t="shared" si="6"/>
        <v>45</v>
      </c>
      <c r="G43" s="17">
        <v>200</v>
      </c>
      <c r="H43" s="18">
        <v>9</v>
      </c>
      <c r="I43" s="20">
        <v>41</v>
      </c>
      <c r="J43" s="19">
        <f t="shared" si="7"/>
        <v>41</v>
      </c>
    </row>
    <row r="44" spans="1:10" ht="16.5">
      <c r="A44" s="15">
        <v>43162</v>
      </c>
      <c r="B44" s="21" t="s">
        <v>34</v>
      </c>
      <c r="C44" s="47">
        <v>349</v>
      </c>
      <c r="D44" s="24">
        <v>6</v>
      </c>
      <c r="E44" s="23">
        <v>45</v>
      </c>
      <c r="F44" s="19">
        <f t="shared" si="6"/>
        <v>45</v>
      </c>
      <c r="G44" s="17">
        <v>146</v>
      </c>
      <c r="H44" s="18">
        <v>10</v>
      </c>
      <c r="I44" s="20">
        <v>33</v>
      </c>
      <c r="J44" s="19">
        <f t="shared" si="7"/>
        <v>45</v>
      </c>
    </row>
    <row r="45" spans="1:10" ht="16.5">
      <c r="A45" s="15">
        <v>43163</v>
      </c>
      <c r="B45" s="16" t="s">
        <v>63</v>
      </c>
      <c r="C45" s="152" t="s">
        <v>57</v>
      </c>
      <c r="D45" s="153"/>
      <c r="E45" s="154"/>
      <c r="F45" s="19">
        <f t="shared" si="6"/>
        <v>0</v>
      </c>
      <c r="G45" s="152" t="s">
        <v>57</v>
      </c>
      <c r="H45" s="153"/>
      <c r="I45" s="154"/>
      <c r="J45" s="19">
        <f t="shared" si="7"/>
        <v>0</v>
      </c>
    </row>
    <row r="46" spans="1:10" ht="16.5">
      <c r="A46" s="22">
        <v>43169</v>
      </c>
      <c r="B46" s="16" t="s">
        <v>53</v>
      </c>
      <c r="C46" s="59">
        <v>190</v>
      </c>
      <c r="D46" s="24">
        <v>10</v>
      </c>
      <c r="E46" s="48">
        <v>30.83</v>
      </c>
      <c r="F46" s="19">
        <f t="shared" si="6"/>
        <v>45</v>
      </c>
      <c r="G46" s="150">
        <v>285</v>
      </c>
      <c r="H46" s="24">
        <v>9</v>
      </c>
      <c r="I46" s="151">
        <v>45</v>
      </c>
      <c r="J46" s="19">
        <f t="shared" si="7"/>
        <v>45</v>
      </c>
    </row>
    <row r="47" spans="1:10" ht="16.5">
      <c r="A47" s="22">
        <v>43176</v>
      </c>
      <c r="B47" s="16" t="s">
        <v>64</v>
      </c>
      <c r="C47" s="59">
        <v>238</v>
      </c>
      <c r="D47" s="24">
        <v>8</v>
      </c>
      <c r="E47" s="48">
        <v>45</v>
      </c>
      <c r="F47" s="19">
        <f t="shared" si="6"/>
        <v>45</v>
      </c>
      <c r="G47" s="17">
        <v>175</v>
      </c>
      <c r="H47" s="18">
        <v>10</v>
      </c>
      <c r="I47" s="20">
        <v>40.67</v>
      </c>
      <c r="J47" s="19">
        <f t="shared" si="7"/>
        <v>45</v>
      </c>
    </row>
    <row r="48" spans="1:10" ht="16.5">
      <c r="A48" s="22">
        <v>43183</v>
      </c>
      <c r="B48" s="16" t="s">
        <v>61</v>
      </c>
      <c r="C48" s="152" t="s">
        <v>57</v>
      </c>
      <c r="D48" s="153"/>
      <c r="E48" s="154"/>
      <c r="F48" s="19">
        <f t="shared" si="6"/>
        <v>0</v>
      </c>
      <c r="G48" s="152" t="s">
        <v>57</v>
      </c>
      <c r="H48" s="153"/>
      <c r="I48" s="154"/>
      <c r="J48" s="19">
        <f t="shared" si="7"/>
        <v>0</v>
      </c>
    </row>
    <row r="49" spans="1:10" ht="16.5">
      <c r="A49" s="22"/>
      <c r="B49" s="16"/>
      <c r="C49" s="59"/>
      <c r="D49" s="24"/>
      <c r="E49" s="60"/>
      <c r="F49" s="19">
        <f t="shared" si="6"/>
        <v>0</v>
      </c>
      <c r="G49" s="17"/>
      <c r="H49" s="18"/>
      <c r="I49" s="20"/>
      <c r="J49" s="19">
        <f t="shared" si="7"/>
        <v>0</v>
      </c>
    </row>
    <row r="50" spans="1:10" ht="16.5">
      <c r="A50" s="22"/>
      <c r="B50" s="16"/>
      <c r="C50" s="59"/>
      <c r="D50" s="24"/>
      <c r="E50" s="48"/>
      <c r="F50" s="19">
        <f t="shared" si="6"/>
        <v>0</v>
      </c>
      <c r="G50" s="17"/>
      <c r="H50" s="18"/>
      <c r="I50" s="20"/>
      <c r="J50" s="19">
        <f t="shared" si="7"/>
        <v>0</v>
      </c>
    </row>
    <row r="51" spans="1:10" ht="16.5">
      <c r="A51" s="22"/>
      <c r="B51" s="16"/>
      <c r="C51" s="59"/>
      <c r="D51" s="24"/>
      <c r="E51" s="23"/>
      <c r="F51" s="19">
        <f t="shared" si="6"/>
        <v>0</v>
      </c>
      <c r="G51" s="17"/>
      <c r="H51" s="18"/>
      <c r="I51" s="20"/>
      <c r="J51" s="19">
        <f t="shared" si="7"/>
        <v>0</v>
      </c>
    </row>
    <row r="52" spans="1:10" ht="16.5">
      <c r="A52" s="22"/>
      <c r="B52" s="16"/>
      <c r="C52" s="59"/>
      <c r="D52" s="24"/>
      <c r="E52" s="23"/>
      <c r="F52" s="19">
        <f t="shared" si="6"/>
        <v>0</v>
      </c>
      <c r="G52" s="17"/>
      <c r="H52" s="18"/>
      <c r="I52" s="20"/>
      <c r="J52" s="19">
        <f t="shared" si="7"/>
        <v>0</v>
      </c>
    </row>
    <row r="53" spans="1:10" ht="16.5">
      <c r="A53" s="51"/>
      <c r="B53" s="16"/>
      <c r="C53" s="59"/>
      <c r="D53" s="24"/>
      <c r="E53" s="23"/>
      <c r="F53" s="19">
        <f t="shared" si="6"/>
        <v>0</v>
      </c>
      <c r="G53" s="17"/>
      <c r="H53" s="18"/>
      <c r="I53" s="20"/>
      <c r="J53" s="19">
        <f t="shared" si="7"/>
        <v>0</v>
      </c>
    </row>
    <row r="54" spans="1:10" ht="16.5">
      <c r="A54" s="51"/>
      <c r="B54" s="16"/>
      <c r="C54" s="59"/>
      <c r="D54" s="24"/>
      <c r="E54" s="48"/>
      <c r="F54" s="19">
        <f t="shared" si="6"/>
        <v>0</v>
      </c>
      <c r="G54" s="17"/>
      <c r="H54" s="18"/>
      <c r="I54" s="20"/>
      <c r="J54" s="19">
        <f t="shared" si="7"/>
        <v>0</v>
      </c>
    </row>
    <row r="55" spans="1:10">
      <c r="A55" s="25" t="s">
        <v>16</v>
      </c>
      <c r="B55" s="16"/>
      <c r="C55" s="26">
        <f>SUM(C32:C54)</f>
        <v>2145</v>
      </c>
      <c r="D55" s="27"/>
      <c r="E55" s="28"/>
      <c r="F55" s="29">
        <f>SUM(F32:F54)</f>
        <v>444.5</v>
      </c>
      <c r="G55" s="26">
        <f>SUM(G32:G54)</f>
        <v>1769</v>
      </c>
      <c r="H55" s="27"/>
      <c r="I55" s="30"/>
      <c r="J55" s="31">
        <f>SUM(J32:J54)</f>
        <v>483.34000000000003</v>
      </c>
    </row>
    <row r="56" spans="1:10" ht="14.25" thickBot="1">
      <c r="A56" s="32"/>
      <c r="B56" s="32"/>
      <c r="C56" s="33"/>
      <c r="D56" s="34"/>
      <c r="E56" s="35"/>
      <c r="F56" s="36">
        <f>IF(F55=0,0,ROUND(SUM(C55/F55),3))</f>
        <v>4.8259999999999996</v>
      </c>
      <c r="G56" s="33"/>
      <c r="H56" s="34"/>
      <c r="I56" s="37"/>
      <c r="J56" s="36">
        <f>IF(J55=0,0,ROUND(SUM(G55/J55),3))</f>
        <v>3.66</v>
      </c>
    </row>
    <row r="57" spans="1:10" ht="14.25" thickBot="1">
      <c r="A57" s="38"/>
      <c r="B57" s="38"/>
      <c r="C57" s="39"/>
      <c r="D57" s="39"/>
      <c r="E57" s="40"/>
      <c r="F57" s="39"/>
      <c r="G57" s="39"/>
      <c r="H57" s="39"/>
      <c r="I57" s="41" t="s">
        <v>9</v>
      </c>
      <c r="J57" s="42">
        <f>ROUND(SUM(F56-J56),3)</f>
        <v>1.1659999999999999</v>
      </c>
    </row>
    <row r="58" spans="1:10" ht="14.25" thickBot="1"/>
    <row r="59" spans="1:10" ht="17.25" thickBot="1">
      <c r="A59" s="3"/>
      <c r="B59" s="4"/>
      <c r="C59" s="155" t="s">
        <v>37</v>
      </c>
      <c r="D59" s="156"/>
      <c r="E59" s="156"/>
      <c r="F59" s="157"/>
      <c r="G59" s="155" t="s">
        <v>11</v>
      </c>
      <c r="H59" s="156"/>
      <c r="I59" s="156"/>
      <c r="J59" s="157"/>
    </row>
    <row r="60" spans="1:10" ht="17.25" thickBot="1">
      <c r="A60" s="61" t="s">
        <v>12</v>
      </c>
      <c r="B60" s="61" t="s">
        <v>13</v>
      </c>
      <c r="C60" s="6" t="s">
        <v>14</v>
      </c>
      <c r="D60" s="7" t="s">
        <v>4</v>
      </c>
      <c r="E60" s="49" t="s">
        <v>15</v>
      </c>
      <c r="F60" s="62"/>
      <c r="G60" s="6" t="s">
        <v>14</v>
      </c>
      <c r="H60" s="7"/>
      <c r="I60" s="50" t="s">
        <v>15</v>
      </c>
      <c r="J60" s="8"/>
    </row>
    <row r="61" spans="1:10" ht="16.5">
      <c r="A61" s="9">
        <v>43050</v>
      </c>
      <c r="B61" s="10" t="s">
        <v>33</v>
      </c>
      <c r="C61" s="11">
        <v>65</v>
      </c>
      <c r="D61" s="12">
        <v>10</v>
      </c>
      <c r="E61" s="13">
        <v>19.829999999999998</v>
      </c>
      <c r="F61" s="19">
        <f>IF(D61=10,45,E61)</f>
        <v>45</v>
      </c>
      <c r="G61" s="11">
        <v>68</v>
      </c>
      <c r="H61" s="12">
        <v>2</v>
      </c>
      <c r="I61" s="13">
        <v>5.33</v>
      </c>
      <c r="J61" s="14">
        <f>IF(H61=10,45,I61)</f>
        <v>5.33</v>
      </c>
    </row>
    <row r="62" spans="1:10" ht="16.5" customHeight="1">
      <c r="A62" s="15">
        <v>43057</v>
      </c>
      <c r="B62" s="16" t="s">
        <v>47</v>
      </c>
      <c r="C62" s="17">
        <v>151</v>
      </c>
      <c r="D62" s="18">
        <v>10</v>
      </c>
      <c r="E62" s="20">
        <v>29.17</v>
      </c>
      <c r="F62" s="19">
        <f>IF(D62=10,45,E62)</f>
        <v>45</v>
      </c>
      <c r="G62" s="17">
        <v>152</v>
      </c>
      <c r="H62" s="18">
        <v>4</v>
      </c>
      <c r="I62" s="20">
        <v>19.170000000000002</v>
      </c>
      <c r="J62" s="19">
        <f>IF(H62=10,45,I62)</f>
        <v>19.170000000000002</v>
      </c>
    </row>
    <row r="63" spans="1:10" ht="16.5">
      <c r="A63" s="45">
        <v>43064</v>
      </c>
      <c r="B63" s="16" t="s">
        <v>30</v>
      </c>
      <c r="C63" s="152" t="s">
        <v>57</v>
      </c>
      <c r="D63" s="153"/>
      <c r="E63" s="154"/>
      <c r="F63" s="19">
        <f t="shared" ref="F63" si="8">IF(D63=10,45,E63)</f>
        <v>0</v>
      </c>
      <c r="G63" s="152" t="s">
        <v>57</v>
      </c>
      <c r="H63" s="153"/>
      <c r="I63" s="154"/>
      <c r="J63" s="19">
        <f t="shared" ref="J63" si="9">IF(H63=10,45,I63)</f>
        <v>0</v>
      </c>
    </row>
    <row r="64" spans="1:10" ht="16.5">
      <c r="A64" s="45">
        <v>43113</v>
      </c>
      <c r="B64" s="16" t="s">
        <v>46</v>
      </c>
      <c r="C64" s="152" t="s">
        <v>60</v>
      </c>
      <c r="D64" s="153"/>
      <c r="E64" s="154"/>
      <c r="F64" s="19">
        <f t="shared" ref="F64:F65" si="10">IF(D64=10,45,E64)</f>
        <v>0</v>
      </c>
      <c r="G64" s="152" t="s">
        <v>59</v>
      </c>
      <c r="H64" s="153"/>
      <c r="I64" s="154"/>
      <c r="J64" s="19">
        <f t="shared" ref="J64:J65" si="11">IF(H64=10,45,I64)</f>
        <v>0</v>
      </c>
    </row>
    <row r="65" spans="1:10" ht="16.899999999999999" customHeight="1">
      <c r="A65" s="45">
        <v>43120</v>
      </c>
      <c r="B65" s="16" t="s">
        <v>36</v>
      </c>
      <c r="C65" s="47">
        <v>174</v>
      </c>
      <c r="D65" s="24">
        <v>10</v>
      </c>
      <c r="E65" s="46">
        <v>42</v>
      </c>
      <c r="F65" s="19">
        <f t="shared" si="10"/>
        <v>45</v>
      </c>
      <c r="G65" s="17">
        <v>316</v>
      </c>
      <c r="H65" s="18">
        <v>7</v>
      </c>
      <c r="I65" s="20">
        <v>45</v>
      </c>
      <c r="J65" s="19">
        <f t="shared" si="11"/>
        <v>45</v>
      </c>
    </row>
    <row r="66" spans="1:10" ht="16.5">
      <c r="A66" s="45">
        <v>43121</v>
      </c>
      <c r="B66" s="16" t="s">
        <v>52</v>
      </c>
      <c r="C66" s="59">
        <v>101</v>
      </c>
      <c r="D66" s="24">
        <v>10</v>
      </c>
      <c r="E66" s="46">
        <v>28.83</v>
      </c>
      <c r="F66" s="19">
        <f>IF(D66=10,45,E66)</f>
        <v>45</v>
      </c>
      <c r="G66" s="17">
        <v>104</v>
      </c>
      <c r="H66" s="18">
        <v>1</v>
      </c>
      <c r="I66" s="20">
        <v>8.67</v>
      </c>
      <c r="J66" s="19">
        <f>IF(H66=10,45,I66)</f>
        <v>8.67</v>
      </c>
    </row>
    <row r="67" spans="1:10" ht="16.5">
      <c r="A67" s="15">
        <v>43134</v>
      </c>
      <c r="B67" s="16" t="s">
        <v>34</v>
      </c>
      <c r="C67" s="152" t="s">
        <v>60</v>
      </c>
      <c r="D67" s="153"/>
      <c r="E67" s="154"/>
      <c r="F67" s="19">
        <f t="shared" ref="F67" si="12">IF(D67=10,45,E67)</f>
        <v>0</v>
      </c>
      <c r="G67" s="152" t="s">
        <v>59</v>
      </c>
      <c r="H67" s="153"/>
      <c r="I67" s="154"/>
      <c r="J67" s="19">
        <f t="shared" ref="J67" si="13">IF(H67=10,45,I67)</f>
        <v>0</v>
      </c>
    </row>
    <row r="68" spans="1:10" ht="16.5">
      <c r="A68" s="15">
        <v>43135</v>
      </c>
      <c r="B68" s="16" t="s">
        <v>32</v>
      </c>
      <c r="C68" s="152" t="s">
        <v>60</v>
      </c>
      <c r="D68" s="153"/>
      <c r="E68" s="154"/>
      <c r="F68" s="19">
        <f>IF(D68=10,45,E68)</f>
        <v>0</v>
      </c>
      <c r="G68" s="152" t="s">
        <v>59</v>
      </c>
      <c r="H68" s="153"/>
      <c r="I68" s="154"/>
      <c r="J68" s="19">
        <f>IF(H68=10,45,I68)</f>
        <v>0</v>
      </c>
    </row>
    <row r="69" spans="1:10" ht="16.5">
      <c r="A69" s="45">
        <v>43141</v>
      </c>
      <c r="B69" s="16" t="s">
        <v>33</v>
      </c>
      <c r="C69" s="59">
        <v>115</v>
      </c>
      <c r="D69" s="24">
        <v>10</v>
      </c>
      <c r="E69" s="60">
        <v>28.67</v>
      </c>
      <c r="F69" s="19">
        <f>IF(D69=10,45,E69)</f>
        <v>45</v>
      </c>
      <c r="G69" s="17">
        <v>116</v>
      </c>
      <c r="H69" s="18">
        <v>0</v>
      </c>
      <c r="I69" s="20">
        <v>9.17</v>
      </c>
      <c r="J69" s="19">
        <f>IF(H69=10,45,I69)</f>
        <v>9.17</v>
      </c>
    </row>
    <row r="70" spans="1:10" ht="16.5">
      <c r="A70" s="15">
        <v>43148</v>
      </c>
      <c r="B70" s="16" t="s">
        <v>47</v>
      </c>
      <c r="C70" s="142">
        <v>132</v>
      </c>
      <c r="D70" s="24">
        <v>8</v>
      </c>
      <c r="E70" s="143">
        <v>33</v>
      </c>
      <c r="F70" s="19">
        <f t="shared" ref="F70:F83" si="14">IF(D70=10,45,E70)</f>
        <v>33</v>
      </c>
      <c r="G70" s="142">
        <v>131</v>
      </c>
      <c r="H70" s="24">
        <v>10</v>
      </c>
      <c r="I70" s="143">
        <v>30.67</v>
      </c>
      <c r="J70" s="19">
        <f t="shared" ref="J70:J83" si="15">IF(H70=10,45,I70)</f>
        <v>45</v>
      </c>
    </row>
    <row r="71" spans="1:10" ht="16.5">
      <c r="A71" s="15">
        <v>43149</v>
      </c>
      <c r="B71" s="16" t="s">
        <v>61</v>
      </c>
      <c r="C71" s="59">
        <v>69</v>
      </c>
      <c r="D71" s="24">
        <v>10</v>
      </c>
      <c r="E71" s="60">
        <v>23.83</v>
      </c>
      <c r="F71" s="19">
        <f t="shared" si="14"/>
        <v>45</v>
      </c>
      <c r="G71" s="17">
        <v>70</v>
      </c>
      <c r="H71" s="18">
        <v>0</v>
      </c>
      <c r="I71" s="20">
        <v>8.33</v>
      </c>
      <c r="J71" s="19">
        <f t="shared" si="15"/>
        <v>8.33</v>
      </c>
    </row>
    <row r="72" spans="1:10" ht="16.5">
      <c r="A72" s="15">
        <v>43155</v>
      </c>
      <c r="B72" s="16" t="s">
        <v>46</v>
      </c>
      <c r="C72" s="59">
        <v>98</v>
      </c>
      <c r="D72" s="24">
        <v>10</v>
      </c>
      <c r="E72" s="60">
        <v>29.83</v>
      </c>
      <c r="F72" s="19">
        <f t="shared" si="14"/>
        <v>45</v>
      </c>
      <c r="G72" s="17">
        <v>103</v>
      </c>
      <c r="H72" s="18">
        <v>5</v>
      </c>
      <c r="I72" s="20">
        <v>13.5</v>
      </c>
      <c r="J72" s="19">
        <f t="shared" si="15"/>
        <v>13.5</v>
      </c>
    </row>
    <row r="73" spans="1:10" ht="16.5">
      <c r="A73" s="15">
        <v>43162</v>
      </c>
      <c r="B73" s="21" t="s">
        <v>35</v>
      </c>
      <c r="C73" s="47">
        <v>134</v>
      </c>
      <c r="D73" s="24">
        <v>10</v>
      </c>
      <c r="E73" s="23">
        <v>32.17</v>
      </c>
      <c r="F73" s="19">
        <f t="shared" si="14"/>
        <v>45</v>
      </c>
      <c r="G73" s="147">
        <v>237</v>
      </c>
      <c r="H73" s="24">
        <v>10</v>
      </c>
      <c r="I73" s="148">
        <v>38.17</v>
      </c>
      <c r="J73" s="19">
        <f t="shared" si="15"/>
        <v>45</v>
      </c>
    </row>
    <row r="74" spans="1:10" ht="16.5">
      <c r="A74" s="15">
        <v>43163</v>
      </c>
      <c r="B74" s="16" t="s">
        <v>52</v>
      </c>
      <c r="C74" s="147">
        <v>66</v>
      </c>
      <c r="D74" s="24">
        <v>10</v>
      </c>
      <c r="E74" s="148">
        <v>18.170000000000002</v>
      </c>
      <c r="F74" s="19">
        <f t="shared" si="14"/>
        <v>45</v>
      </c>
      <c r="G74" s="147">
        <v>67</v>
      </c>
      <c r="H74" s="24">
        <v>0</v>
      </c>
      <c r="I74" s="148">
        <v>9.5</v>
      </c>
      <c r="J74" s="19">
        <f t="shared" si="15"/>
        <v>9.5</v>
      </c>
    </row>
    <row r="75" spans="1:10" ht="16.5">
      <c r="A75" s="22">
        <v>43183</v>
      </c>
      <c r="B75" s="16" t="s">
        <v>32</v>
      </c>
      <c r="C75" s="152" t="s">
        <v>57</v>
      </c>
      <c r="D75" s="153"/>
      <c r="E75" s="154"/>
      <c r="F75" s="19">
        <f t="shared" si="14"/>
        <v>0</v>
      </c>
      <c r="G75" s="152" t="s">
        <v>57</v>
      </c>
      <c r="H75" s="153"/>
      <c r="I75" s="154"/>
      <c r="J75" s="19">
        <f t="shared" si="15"/>
        <v>0</v>
      </c>
    </row>
    <row r="76" spans="1:10" ht="16.5">
      <c r="A76" s="22"/>
      <c r="B76" s="16"/>
      <c r="C76" s="59"/>
      <c r="D76" s="24"/>
      <c r="E76" s="48"/>
      <c r="F76" s="19">
        <f t="shared" si="14"/>
        <v>0</v>
      </c>
      <c r="G76" s="17"/>
      <c r="H76" s="18"/>
      <c r="I76" s="20"/>
      <c r="J76" s="19">
        <f t="shared" si="15"/>
        <v>0</v>
      </c>
    </row>
    <row r="77" spans="1:10" ht="16.5">
      <c r="A77" s="22"/>
      <c r="B77" s="16"/>
      <c r="C77" s="59"/>
      <c r="D77" s="24"/>
      <c r="E77" s="48"/>
      <c r="F77" s="19">
        <f t="shared" si="14"/>
        <v>0</v>
      </c>
      <c r="G77" s="17"/>
      <c r="H77" s="18"/>
      <c r="I77" s="20"/>
      <c r="J77" s="19">
        <f t="shared" si="15"/>
        <v>0</v>
      </c>
    </row>
    <row r="78" spans="1:10" ht="16.5">
      <c r="A78" s="22"/>
      <c r="B78" s="16"/>
      <c r="C78" s="59"/>
      <c r="D78" s="24"/>
      <c r="E78" s="60"/>
      <c r="F78" s="19">
        <f t="shared" si="14"/>
        <v>0</v>
      </c>
      <c r="G78" s="17"/>
      <c r="H78" s="18"/>
      <c r="I78" s="20"/>
      <c r="J78" s="19">
        <f t="shared" si="15"/>
        <v>0</v>
      </c>
    </row>
    <row r="79" spans="1:10" ht="16.5">
      <c r="A79" s="22"/>
      <c r="B79" s="16"/>
      <c r="C79" s="59"/>
      <c r="D79" s="24"/>
      <c r="E79" s="48"/>
      <c r="F79" s="19">
        <f t="shared" si="14"/>
        <v>0</v>
      </c>
      <c r="G79" s="17"/>
      <c r="H79" s="18"/>
      <c r="I79" s="20"/>
      <c r="J79" s="19">
        <f t="shared" si="15"/>
        <v>0</v>
      </c>
    </row>
    <row r="80" spans="1:10" ht="16.5">
      <c r="A80" s="22"/>
      <c r="B80" s="16"/>
      <c r="C80" s="59"/>
      <c r="D80" s="24"/>
      <c r="E80" s="23"/>
      <c r="F80" s="19">
        <f t="shared" si="14"/>
        <v>0</v>
      </c>
      <c r="G80" s="17"/>
      <c r="H80" s="18"/>
      <c r="I80" s="20"/>
      <c r="J80" s="19">
        <f t="shared" si="15"/>
        <v>0</v>
      </c>
    </row>
    <row r="81" spans="1:10" ht="16.5">
      <c r="A81" s="22"/>
      <c r="B81" s="16"/>
      <c r="C81" s="59"/>
      <c r="D81" s="24"/>
      <c r="E81" s="23"/>
      <c r="F81" s="19">
        <f t="shared" si="14"/>
        <v>0</v>
      </c>
      <c r="G81" s="17"/>
      <c r="H81" s="18"/>
      <c r="I81" s="20"/>
      <c r="J81" s="19">
        <f t="shared" si="15"/>
        <v>0</v>
      </c>
    </row>
    <row r="82" spans="1:10" ht="16.5">
      <c r="A82" s="51"/>
      <c r="B82" s="16"/>
      <c r="C82" s="59"/>
      <c r="D82" s="24"/>
      <c r="E82" s="23"/>
      <c r="F82" s="19">
        <f t="shared" si="14"/>
        <v>0</v>
      </c>
      <c r="G82" s="17"/>
      <c r="H82" s="18"/>
      <c r="I82" s="20"/>
      <c r="J82" s="19">
        <f t="shared" si="15"/>
        <v>0</v>
      </c>
    </row>
    <row r="83" spans="1:10" ht="16.5">
      <c r="A83" s="51"/>
      <c r="B83" s="16"/>
      <c r="C83" s="59"/>
      <c r="D83" s="24"/>
      <c r="E83" s="48"/>
      <c r="F83" s="19">
        <f t="shared" si="14"/>
        <v>0</v>
      </c>
      <c r="G83" s="17"/>
      <c r="H83" s="18"/>
      <c r="I83" s="20"/>
      <c r="J83" s="19">
        <f t="shared" si="15"/>
        <v>0</v>
      </c>
    </row>
    <row r="84" spans="1:10">
      <c r="A84" s="25" t="s">
        <v>16</v>
      </c>
      <c r="B84" s="16"/>
      <c r="C84" s="26">
        <f>SUM(C61:C83)</f>
        <v>1105</v>
      </c>
      <c r="D84" s="27"/>
      <c r="E84" s="28"/>
      <c r="F84" s="29">
        <f>SUM(F61:F83)</f>
        <v>438</v>
      </c>
      <c r="G84" s="26">
        <f>SUM(G61:G83)</f>
        <v>1364</v>
      </c>
      <c r="H84" s="27"/>
      <c r="I84" s="30"/>
      <c r="J84" s="31">
        <f>SUM(J61:J83)</f>
        <v>208.67000000000002</v>
      </c>
    </row>
    <row r="85" spans="1:10" ht="14.25" thickBot="1">
      <c r="A85" s="32"/>
      <c r="B85" s="32"/>
      <c r="C85" s="33"/>
      <c r="D85" s="34"/>
      <c r="E85" s="35"/>
      <c r="F85" s="36">
        <f>IF(F84=0,0,ROUND(SUM(C84/F84),3))</f>
        <v>2.5230000000000001</v>
      </c>
      <c r="G85" s="33"/>
      <c r="H85" s="34"/>
      <c r="I85" s="37"/>
      <c r="J85" s="36">
        <f>IF(J84=0,0,ROUND(SUM(G84/J84),3))</f>
        <v>6.5369999999999999</v>
      </c>
    </row>
    <row r="86" spans="1:10" ht="14.25" thickBot="1">
      <c r="A86" s="38"/>
      <c r="B86" s="38"/>
      <c r="C86" s="39"/>
      <c r="D86" s="39"/>
      <c r="E86" s="40"/>
      <c r="F86" s="39"/>
      <c r="G86" s="39"/>
      <c r="H86" s="39"/>
      <c r="I86" s="41" t="s">
        <v>9</v>
      </c>
      <c r="J86" s="42">
        <f>ROUND(SUM(F85-J85),3)</f>
        <v>-4.0140000000000002</v>
      </c>
    </row>
    <row r="87" spans="1:10" ht="14.25" thickBot="1"/>
    <row r="88" spans="1:10" ht="17.25" thickBot="1">
      <c r="A88" s="3"/>
      <c r="B88" s="4"/>
      <c r="C88" s="155" t="s">
        <v>40</v>
      </c>
      <c r="D88" s="156"/>
      <c r="E88" s="156"/>
      <c r="F88" s="157"/>
      <c r="G88" s="155" t="s">
        <v>11</v>
      </c>
      <c r="H88" s="156"/>
      <c r="I88" s="156"/>
      <c r="J88" s="157"/>
    </row>
    <row r="89" spans="1:10" ht="17.25" thickBot="1">
      <c r="A89" s="61" t="s">
        <v>12</v>
      </c>
      <c r="B89" s="61" t="s">
        <v>13</v>
      </c>
      <c r="C89" s="6" t="s">
        <v>14</v>
      </c>
      <c r="D89" s="7" t="s">
        <v>4</v>
      </c>
      <c r="E89" s="49" t="s">
        <v>15</v>
      </c>
      <c r="F89" s="62"/>
      <c r="G89" s="6" t="s">
        <v>14</v>
      </c>
      <c r="H89" s="7" t="s">
        <v>4</v>
      </c>
      <c r="I89" s="50" t="s">
        <v>15</v>
      </c>
      <c r="J89" s="8"/>
    </row>
    <row r="90" spans="1:10" ht="16.5">
      <c r="A90" s="9">
        <v>43050</v>
      </c>
      <c r="B90" s="10" t="s">
        <v>34</v>
      </c>
      <c r="C90" s="11">
        <v>337</v>
      </c>
      <c r="D90" s="12">
        <v>6</v>
      </c>
      <c r="E90" s="13">
        <v>41</v>
      </c>
      <c r="F90" s="19">
        <f>IF(D90=10,45,E90)</f>
        <v>41</v>
      </c>
      <c r="G90" s="11">
        <v>92</v>
      </c>
      <c r="H90" s="12">
        <v>10</v>
      </c>
      <c r="I90" s="13">
        <v>27</v>
      </c>
      <c r="J90" s="14">
        <f>IF(H90=10,45,I90)</f>
        <v>45</v>
      </c>
    </row>
    <row r="91" spans="1:10" ht="16.5">
      <c r="A91" s="15">
        <v>43057</v>
      </c>
      <c r="B91" s="16" t="s">
        <v>32</v>
      </c>
      <c r="C91" s="17">
        <v>310</v>
      </c>
      <c r="D91" s="18">
        <v>5</v>
      </c>
      <c r="E91" s="20">
        <v>24.17</v>
      </c>
      <c r="F91" s="19">
        <f>IF(D91=10,45,E91)</f>
        <v>24.17</v>
      </c>
      <c r="G91" s="17">
        <v>144</v>
      </c>
      <c r="H91" s="18">
        <v>10</v>
      </c>
      <c r="I91" s="20">
        <v>24.17</v>
      </c>
      <c r="J91" s="19">
        <f>IF(H91=10,45,I91)</f>
        <v>45</v>
      </c>
    </row>
    <row r="92" spans="1:10" ht="16.5">
      <c r="A92" s="45">
        <v>43064</v>
      </c>
      <c r="B92" s="16" t="s">
        <v>39</v>
      </c>
      <c r="C92" s="152" t="s">
        <v>57</v>
      </c>
      <c r="D92" s="153"/>
      <c r="E92" s="154"/>
      <c r="F92" s="19">
        <f t="shared" ref="F92" si="16">IF(D92=10,45,E92)</f>
        <v>0</v>
      </c>
      <c r="G92" s="152" t="s">
        <v>57</v>
      </c>
      <c r="H92" s="153"/>
      <c r="I92" s="154"/>
      <c r="J92" s="19">
        <f t="shared" ref="J92" si="17">IF(H92=10,45,I92)</f>
        <v>0</v>
      </c>
    </row>
    <row r="93" spans="1:10" ht="16.5">
      <c r="A93" s="45">
        <v>43113</v>
      </c>
      <c r="B93" s="16" t="s">
        <v>47</v>
      </c>
      <c r="C93" s="17">
        <v>172</v>
      </c>
      <c r="D93" s="18">
        <v>10</v>
      </c>
      <c r="E93" s="20">
        <v>38</v>
      </c>
      <c r="F93" s="19">
        <f t="shared" ref="F93:F94" si="18">IF(D93=10,45,E93)</f>
        <v>45</v>
      </c>
      <c r="G93" s="127">
        <v>212</v>
      </c>
      <c r="H93" s="24">
        <v>10</v>
      </c>
      <c r="I93" s="128">
        <v>44.17</v>
      </c>
      <c r="J93" s="19">
        <f t="shared" ref="J93:J94" si="19">IF(H93=10,45,I93)</f>
        <v>45</v>
      </c>
    </row>
    <row r="94" spans="1:10" ht="16.5">
      <c r="A94" s="45">
        <v>43120</v>
      </c>
      <c r="B94" s="16" t="s">
        <v>61</v>
      </c>
      <c r="C94" s="47">
        <v>316</v>
      </c>
      <c r="D94" s="24">
        <v>6</v>
      </c>
      <c r="E94" s="46">
        <v>45</v>
      </c>
      <c r="F94" s="19">
        <f t="shared" si="18"/>
        <v>45</v>
      </c>
      <c r="G94" s="17">
        <v>246</v>
      </c>
      <c r="H94" s="18">
        <v>10</v>
      </c>
      <c r="I94" s="20">
        <v>40.67</v>
      </c>
      <c r="J94" s="19">
        <f t="shared" si="19"/>
        <v>45</v>
      </c>
    </row>
    <row r="95" spans="1:10" ht="16.5">
      <c r="A95" s="45">
        <v>43121</v>
      </c>
      <c r="B95" s="16" t="s">
        <v>37</v>
      </c>
      <c r="C95" s="17">
        <v>104</v>
      </c>
      <c r="D95" s="18">
        <v>1</v>
      </c>
      <c r="E95" s="20">
        <v>8.67</v>
      </c>
      <c r="F95" s="19">
        <f>IF(D95=10,45,E95)</f>
        <v>8.67</v>
      </c>
      <c r="G95" s="130">
        <v>101</v>
      </c>
      <c r="H95" s="24">
        <v>10</v>
      </c>
      <c r="I95" s="46">
        <v>28.83</v>
      </c>
      <c r="J95" s="19">
        <f>IF(H95=10,45,I95)</f>
        <v>45</v>
      </c>
    </row>
    <row r="96" spans="1:10" ht="16.5">
      <c r="A96" s="15">
        <v>43127</v>
      </c>
      <c r="B96" s="16" t="s">
        <v>35</v>
      </c>
      <c r="C96" s="59">
        <v>105</v>
      </c>
      <c r="D96" s="24">
        <v>10</v>
      </c>
      <c r="E96" s="48">
        <v>26.5</v>
      </c>
      <c r="F96" s="19">
        <f t="shared" ref="F96" si="20">IF(D96=10,45,E96)</f>
        <v>45</v>
      </c>
      <c r="G96" s="17">
        <v>148</v>
      </c>
      <c r="H96" s="18">
        <v>10</v>
      </c>
      <c r="I96" s="20">
        <v>40.83</v>
      </c>
      <c r="J96" s="19">
        <f t="shared" ref="J96" si="21">IF(H96=10,45,I96)</f>
        <v>45</v>
      </c>
    </row>
    <row r="97" spans="1:10" ht="16.5">
      <c r="A97" s="15">
        <v>43134</v>
      </c>
      <c r="B97" s="16" t="s">
        <v>53</v>
      </c>
      <c r="C97" s="17">
        <v>213</v>
      </c>
      <c r="D97" s="18">
        <v>10</v>
      </c>
      <c r="E97" s="20">
        <v>42.5</v>
      </c>
      <c r="F97" s="19">
        <f>IF(D97=10,45,E97)</f>
        <v>45</v>
      </c>
      <c r="G97" s="135">
        <v>215</v>
      </c>
      <c r="H97" s="24">
        <v>9</v>
      </c>
      <c r="I97" s="48">
        <v>42.33</v>
      </c>
      <c r="J97" s="19">
        <f>IF(H97=10,45,I97)</f>
        <v>42.33</v>
      </c>
    </row>
    <row r="98" spans="1:10" ht="16.5">
      <c r="A98" s="45">
        <v>43148</v>
      </c>
      <c r="B98" s="16" t="s">
        <v>32</v>
      </c>
      <c r="C98" s="59">
        <v>139</v>
      </c>
      <c r="D98" s="24">
        <v>2</v>
      </c>
      <c r="E98" s="60">
        <v>20.329999999999998</v>
      </c>
      <c r="F98" s="19">
        <f>IF(D98=10,45,E98)</f>
        <v>20.329999999999998</v>
      </c>
      <c r="G98" s="122">
        <v>137</v>
      </c>
      <c r="H98" s="124">
        <v>10</v>
      </c>
      <c r="I98" s="123">
        <v>43.67</v>
      </c>
      <c r="J98" s="19">
        <f>IF(H98=10,45,I98)</f>
        <v>45</v>
      </c>
    </row>
    <row r="99" spans="1:10" ht="16.5">
      <c r="A99" s="15">
        <v>43149</v>
      </c>
      <c r="B99" s="16" t="s">
        <v>33</v>
      </c>
      <c r="C99" s="142">
        <v>200</v>
      </c>
      <c r="D99" s="24">
        <v>9</v>
      </c>
      <c r="E99" s="143">
        <v>41</v>
      </c>
      <c r="F99" s="19">
        <f t="shared" ref="F99:F112" si="22">IF(D99=10,45,E99)</f>
        <v>41</v>
      </c>
      <c r="G99" s="142">
        <v>199</v>
      </c>
      <c r="H99" s="24">
        <v>8</v>
      </c>
      <c r="I99" s="143">
        <v>45</v>
      </c>
      <c r="J99" s="19">
        <f t="shared" ref="J99:J112" si="23">IF(H99=10,45,I99)</f>
        <v>45</v>
      </c>
    </row>
    <row r="100" spans="1:10" ht="16.5">
      <c r="A100" s="15">
        <v>43155</v>
      </c>
      <c r="B100" s="16" t="s">
        <v>47</v>
      </c>
      <c r="C100" s="59">
        <v>174</v>
      </c>
      <c r="D100" s="24">
        <v>10</v>
      </c>
      <c r="E100" s="60">
        <v>27.83</v>
      </c>
      <c r="F100" s="19">
        <f t="shared" si="22"/>
        <v>45</v>
      </c>
      <c r="G100" s="17">
        <v>175</v>
      </c>
      <c r="H100" s="18">
        <v>8</v>
      </c>
      <c r="I100" s="20">
        <v>44.67</v>
      </c>
      <c r="J100" s="19">
        <f t="shared" si="23"/>
        <v>44.67</v>
      </c>
    </row>
    <row r="101" spans="1:10" ht="16.5">
      <c r="A101" s="15">
        <v>43162</v>
      </c>
      <c r="B101" s="16" t="s">
        <v>61</v>
      </c>
      <c r="C101" s="59">
        <v>213</v>
      </c>
      <c r="D101" s="24">
        <v>9</v>
      </c>
      <c r="E101" s="60">
        <v>45</v>
      </c>
      <c r="F101" s="19">
        <f t="shared" si="22"/>
        <v>45</v>
      </c>
      <c r="G101" s="17">
        <v>257</v>
      </c>
      <c r="H101" s="18">
        <v>4</v>
      </c>
      <c r="I101" s="20">
        <v>45</v>
      </c>
      <c r="J101" s="19">
        <f t="shared" si="23"/>
        <v>45</v>
      </c>
    </row>
    <row r="102" spans="1:10" ht="16.5">
      <c r="A102" s="15">
        <v>43163</v>
      </c>
      <c r="B102" s="21" t="s">
        <v>54</v>
      </c>
      <c r="C102" s="147">
        <v>67</v>
      </c>
      <c r="D102" s="24">
        <v>0</v>
      </c>
      <c r="E102" s="148">
        <v>9.5</v>
      </c>
      <c r="F102" s="19">
        <f t="shared" si="22"/>
        <v>9.5</v>
      </c>
      <c r="G102" s="147">
        <v>66</v>
      </c>
      <c r="H102" s="24">
        <v>10</v>
      </c>
      <c r="I102" s="148">
        <v>18.170000000000002</v>
      </c>
      <c r="J102" s="19">
        <f t="shared" si="23"/>
        <v>45</v>
      </c>
    </row>
    <row r="103" spans="1:10" ht="16.5">
      <c r="A103" s="15">
        <v>43170</v>
      </c>
      <c r="B103" s="16" t="s">
        <v>35</v>
      </c>
      <c r="C103" s="150">
        <v>104</v>
      </c>
      <c r="D103" s="24">
        <v>1</v>
      </c>
      <c r="E103" s="151">
        <v>25.17</v>
      </c>
      <c r="F103" s="19">
        <f>IF(D103=10,37,E103)</f>
        <v>25.17</v>
      </c>
      <c r="G103" s="150">
        <v>101</v>
      </c>
      <c r="H103" s="24">
        <v>10</v>
      </c>
      <c r="I103" s="151">
        <v>29.33</v>
      </c>
      <c r="J103" s="19">
        <f>IF(H103=10,37,I103)</f>
        <v>37</v>
      </c>
    </row>
    <row r="104" spans="1:10" ht="16.5">
      <c r="A104" s="22"/>
      <c r="B104" s="16"/>
      <c r="C104" s="152"/>
      <c r="D104" s="153"/>
      <c r="E104" s="154"/>
      <c r="F104" s="19">
        <f t="shared" ref="F104" si="24">IF(D104=10,45,E104)</f>
        <v>0</v>
      </c>
      <c r="G104" s="152"/>
      <c r="H104" s="153"/>
      <c r="I104" s="154"/>
      <c r="J104" s="19">
        <f t="shared" si="23"/>
        <v>0</v>
      </c>
    </row>
    <row r="105" spans="1:10" ht="16.5">
      <c r="A105" s="22"/>
      <c r="B105" s="16"/>
      <c r="C105" s="59"/>
      <c r="D105" s="24"/>
      <c r="E105" s="48"/>
      <c r="F105" s="19">
        <f t="shared" si="22"/>
        <v>0</v>
      </c>
      <c r="G105" s="17"/>
      <c r="H105" s="18"/>
      <c r="I105" s="20"/>
      <c r="J105" s="19">
        <f t="shared" si="23"/>
        <v>0</v>
      </c>
    </row>
    <row r="106" spans="1:10" ht="16.5">
      <c r="A106" s="22"/>
      <c r="B106" s="16"/>
      <c r="C106" s="59"/>
      <c r="D106" s="24"/>
      <c r="E106" s="48"/>
      <c r="F106" s="19">
        <f t="shared" si="22"/>
        <v>0</v>
      </c>
      <c r="G106" s="17"/>
      <c r="H106" s="18"/>
      <c r="I106" s="20"/>
      <c r="J106" s="19">
        <f t="shared" si="23"/>
        <v>0</v>
      </c>
    </row>
    <row r="107" spans="1:10" ht="16.5">
      <c r="A107" s="22"/>
      <c r="B107" s="16"/>
      <c r="C107" s="59"/>
      <c r="D107" s="24"/>
      <c r="E107" s="60"/>
      <c r="F107" s="19">
        <f t="shared" si="22"/>
        <v>0</v>
      </c>
      <c r="G107" s="17"/>
      <c r="H107" s="18"/>
      <c r="I107" s="20"/>
      <c r="J107" s="19">
        <f t="shared" si="23"/>
        <v>0</v>
      </c>
    </row>
    <row r="108" spans="1:10" ht="16.5">
      <c r="A108" s="22"/>
      <c r="B108" s="16"/>
      <c r="C108" s="59"/>
      <c r="D108" s="24"/>
      <c r="E108" s="48"/>
      <c r="F108" s="19">
        <f t="shared" si="22"/>
        <v>0</v>
      </c>
      <c r="G108" s="17"/>
      <c r="H108" s="18"/>
      <c r="I108" s="20"/>
      <c r="J108" s="19">
        <f t="shared" si="23"/>
        <v>0</v>
      </c>
    </row>
    <row r="109" spans="1:10" ht="16.5">
      <c r="A109" s="22"/>
      <c r="B109" s="16"/>
      <c r="C109" s="59"/>
      <c r="D109" s="24"/>
      <c r="E109" s="23"/>
      <c r="F109" s="19">
        <f t="shared" si="22"/>
        <v>0</v>
      </c>
      <c r="G109" s="17"/>
      <c r="H109" s="18"/>
      <c r="I109" s="20"/>
      <c r="J109" s="19">
        <f t="shared" si="23"/>
        <v>0</v>
      </c>
    </row>
    <row r="110" spans="1:10" ht="16.5">
      <c r="A110" s="22"/>
      <c r="B110" s="16"/>
      <c r="C110" s="59"/>
      <c r="D110" s="24"/>
      <c r="E110" s="23"/>
      <c r="F110" s="19">
        <f t="shared" si="22"/>
        <v>0</v>
      </c>
      <c r="G110" s="17"/>
      <c r="H110" s="18"/>
      <c r="I110" s="20"/>
      <c r="J110" s="19">
        <f t="shared" si="23"/>
        <v>0</v>
      </c>
    </row>
    <row r="111" spans="1:10" ht="16.5">
      <c r="A111" s="51"/>
      <c r="B111" s="16"/>
      <c r="C111" s="59"/>
      <c r="D111" s="24"/>
      <c r="E111" s="23"/>
      <c r="F111" s="19">
        <f t="shared" si="22"/>
        <v>0</v>
      </c>
      <c r="G111" s="17"/>
      <c r="H111" s="18"/>
      <c r="I111" s="20"/>
      <c r="J111" s="19">
        <f t="shared" si="23"/>
        <v>0</v>
      </c>
    </row>
    <row r="112" spans="1:10" ht="16.5">
      <c r="A112" s="51"/>
      <c r="B112" s="16"/>
      <c r="C112" s="59"/>
      <c r="D112" s="24"/>
      <c r="E112" s="48"/>
      <c r="F112" s="19">
        <f t="shared" si="22"/>
        <v>0</v>
      </c>
      <c r="G112" s="17"/>
      <c r="H112" s="18"/>
      <c r="I112" s="20"/>
      <c r="J112" s="19">
        <f t="shared" si="23"/>
        <v>0</v>
      </c>
    </row>
    <row r="113" spans="1:10">
      <c r="A113" s="25" t="s">
        <v>16</v>
      </c>
      <c r="B113" s="16"/>
      <c r="C113" s="26">
        <f>SUM(C90:C112)</f>
        <v>2454</v>
      </c>
      <c r="D113" s="27"/>
      <c r="E113" s="28"/>
      <c r="F113" s="29">
        <f>SUM(F90:F112)</f>
        <v>439.84000000000003</v>
      </c>
      <c r="G113" s="26">
        <f>SUM(G90:G112)</f>
        <v>2093</v>
      </c>
      <c r="H113" s="27"/>
      <c r="I113" s="30"/>
      <c r="J113" s="31">
        <f>SUM(J90:J112)</f>
        <v>574</v>
      </c>
    </row>
    <row r="114" spans="1:10" ht="14.25" thickBot="1">
      <c r="A114" s="32"/>
      <c r="B114" s="32"/>
      <c r="C114" s="33"/>
      <c r="D114" s="34"/>
      <c r="E114" s="35"/>
      <c r="F114" s="36">
        <f>IF(F113=0,0,ROUND(SUM(C113/F113),3))</f>
        <v>5.5789999999999997</v>
      </c>
      <c r="G114" s="33"/>
      <c r="H114" s="34"/>
      <c r="I114" s="37"/>
      <c r="J114" s="36">
        <f>IF(J113=0,0,ROUND(SUM(G113/J113),3))</f>
        <v>3.6459999999999999</v>
      </c>
    </row>
    <row r="115" spans="1:10" ht="14.25" thickBot="1">
      <c r="A115" s="38"/>
      <c r="B115" s="38"/>
      <c r="C115" s="39"/>
      <c r="D115" s="39"/>
      <c r="E115" s="40"/>
      <c r="F115" s="39"/>
      <c r="G115" s="39"/>
      <c r="H115" s="39"/>
      <c r="I115" s="41" t="s">
        <v>9</v>
      </c>
      <c r="J115" s="42">
        <f>ROUND(SUM(F114-J114),3)</f>
        <v>1.9330000000000001</v>
      </c>
    </row>
    <row r="116" spans="1:10" ht="14.25" thickBot="1"/>
    <row r="117" spans="1:10" ht="17.25" thickBot="1">
      <c r="A117" s="3"/>
      <c r="B117" s="4"/>
      <c r="C117" s="155" t="s">
        <v>46</v>
      </c>
      <c r="D117" s="156"/>
      <c r="E117" s="156"/>
      <c r="F117" s="157"/>
      <c r="G117" s="155" t="s">
        <v>11</v>
      </c>
      <c r="H117" s="156"/>
      <c r="I117" s="156"/>
      <c r="J117" s="157"/>
    </row>
    <row r="118" spans="1:10" ht="17.25" thickBot="1">
      <c r="A118" s="61" t="s">
        <v>12</v>
      </c>
      <c r="B118" s="61" t="s">
        <v>13</v>
      </c>
      <c r="C118" s="6" t="s">
        <v>14</v>
      </c>
      <c r="D118" s="7" t="s">
        <v>4</v>
      </c>
      <c r="E118" s="49" t="s">
        <v>15</v>
      </c>
      <c r="F118" s="62"/>
      <c r="G118" s="6" t="s">
        <v>14</v>
      </c>
      <c r="H118" s="7" t="s">
        <v>4</v>
      </c>
      <c r="I118" s="50" t="s">
        <v>15</v>
      </c>
      <c r="J118" s="8"/>
    </row>
    <row r="119" spans="1:10" ht="16.5">
      <c r="A119" s="9">
        <v>43057</v>
      </c>
      <c r="B119" s="10" t="s">
        <v>30</v>
      </c>
      <c r="C119" s="11">
        <v>102</v>
      </c>
      <c r="D119" s="12">
        <v>0</v>
      </c>
      <c r="E119" s="13">
        <v>19.5</v>
      </c>
      <c r="F119" s="19">
        <f>IF(D119=10,45,E119)</f>
        <v>19.5</v>
      </c>
      <c r="G119" s="17">
        <v>100</v>
      </c>
      <c r="H119" s="18">
        <v>10</v>
      </c>
      <c r="I119" s="20">
        <v>22.83</v>
      </c>
      <c r="J119" s="14">
        <f>IF(H119=10,45,I119)</f>
        <v>45</v>
      </c>
    </row>
    <row r="120" spans="1:10" ht="16.5">
      <c r="A120" s="45">
        <v>43064</v>
      </c>
      <c r="B120" s="16" t="s">
        <v>58</v>
      </c>
      <c r="C120" s="152" t="s">
        <v>57</v>
      </c>
      <c r="D120" s="153"/>
      <c r="E120" s="154"/>
      <c r="F120" s="19">
        <f t="shared" ref="F120" si="25">IF(D120=10,45,E120)</f>
        <v>0</v>
      </c>
      <c r="G120" s="152" t="s">
        <v>57</v>
      </c>
      <c r="H120" s="153"/>
      <c r="I120" s="154"/>
      <c r="J120" s="19">
        <f t="shared" ref="J120" si="26">IF(H120=10,45,I120)</f>
        <v>0</v>
      </c>
    </row>
    <row r="121" spans="1:10" ht="16.5">
      <c r="A121" s="45">
        <v>43113</v>
      </c>
      <c r="B121" s="16" t="s">
        <v>37</v>
      </c>
      <c r="C121" s="152" t="s">
        <v>59</v>
      </c>
      <c r="D121" s="153"/>
      <c r="E121" s="154"/>
      <c r="F121" s="19">
        <f t="shared" ref="F121:F123" si="27">IF(D121=10,45,E121)</f>
        <v>0</v>
      </c>
      <c r="G121" s="152" t="s">
        <v>60</v>
      </c>
      <c r="H121" s="153"/>
      <c r="I121" s="154"/>
      <c r="J121" s="19">
        <f t="shared" ref="J121:J123" si="28">IF(H121=10,45,I121)</f>
        <v>0</v>
      </c>
    </row>
    <row r="122" spans="1:10" ht="16.5">
      <c r="A122" s="45">
        <v>43120</v>
      </c>
      <c r="B122" s="16" t="s">
        <v>38</v>
      </c>
      <c r="C122" s="17">
        <v>297</v>
      </c>
      <c r="D122" s="18">
        <v>10</v>
      </c>
      <c r="E122" s="20">
        <v>40.33</v>
      </c>
      <c r="F122" s="19">
        <f t="shared" si="27"/>
        <v>45</v>
      </c>
      <c r="G122" s="17">
        <v>102</v>
      </c>
      <c r="H122" s="18">
        <v>10</v>
      </c>
      <c r="I122" s="20">
        <v>31</v>
      </c>
      <c r="J122" s="19">
        <f t="shared" si="28"/>
        <v>45</v>
      </c>
    </row>
    <row r="123" spans="1:10" ht="16.5">
      <c r="A123" s="45">
        <v>43121</v>
      </c>
      <c r="B123" s="16" t="s">
        <v>35</v>
      </c>
      <c r="C123" s="47">
        <v>288</v>
      </c>
      <c r="D123" s="24">
        <v>10</v>
      </c>
      <c r="E123" s="46">
        <v>44.5</v>
      </c>
      <c r="F123" s="19">
        <f t="shared" si="27"/>
        <v>45</v>
      </c>
      <c r="G123" s="17">
        <v>85</v>
      </c>
      <c r="H123" s="18">
        <v>10</v>
      </c>
      <c r="I123" s="20">
        <v>21</v>
      </c>
      <c r="J123" s="19">
        <f t="shared" si="28"/>
        <v>45</v>
      </c>
    </row>
    <row r="124" spans="1:10" ht="16.5">
      <c r="A124" s="45">
        <v>43127</v>
      </c>
      <c r="B124" s="16" t="s">
        <v>33</v>
      </c>
      <c r="C124" s="59">
        <v>241</v>
      </c>
      <c r="D124" s="24">
        <v>10</v>
      </c>
      <c r="E124" s="46">
        <v>44.83</v>
      </c>
      <c r="F124" s="19">
        <f>IF(D124=10,45,E124)</f>
        <v>45</v>
      </c>
      <c r="G124" s="17">
        <v>95</v>
      </c>
      <c r="H124" s="18">
        <v>10</v>
      </c>
      <c r="I124" s="20">
        <v>33.33</v>
      </c>
      <c r="J124" s="19">
        <f>IF(H124=10,45,I124)</f>
        <v>45</v>
      </c>
    </row>
    <row r="125" spans="1:10" ht="16.5">
      <c r="A125" s="15">
        <v>43134</v>
      </c>
      <c r="B125" s="16" t="s">
        <v>65</v>
      </c>
      <c r="C125" s="59">
        <v>215</v>
      </c>
      <c r="D125" s="24">
        <v>9</v>
      </c>
      <c r="E125" s="48">
        <v>42.33</v>
      </c>
      <c r="F125" s="19">
        <f t="shared" ref="F125" si="29">IF(D125=10,45,E125)</f>
        <v>42.33</v>
      </c>
      <c r="G125" s="17">
        <v>213</v>
      </c>
      <c r="H125" s="18">
        <v>10</v>
      </c>
      <c r="I125" s="20">
        <v>42.5</v>
      </c>
      <c r="J125" s="19">
        <f t="shared" ref="J125" si="30">IF(H125=10,45,I125)</f>
        <v>45</v>
      </c>
    </row>
    <row r="126" spans="1:10" ht="16.5">
      <c r="A126" s="15">
        <v>43135</v>
      </c>
      <c r="B126" s="16" t="s">
        <v>64</v>
      </c>
      <c r="C126" s="47">
        <v>241</v>
      </c>
      <c r="D126" s="24">
        <v>4</v>
      </c>
      <c r="E126" s="23">
        <v>45</v>
      </c>
      <c r="F126" s="19">
        <f>IF(D126=10,45,E126)</f>
        <v>45</v>
      </c>
      <c r="G126" s="17">
        <v>245</v>
      </c>
      <c r="H126" s="18">
        <v>6</v>
      </c>
      <c r="I126" s="20">
        <v>42.33</v>
      </c>
      <c r="J126" s="19">
        <f>IF(H126=10,45,I126)</f>
        <v>42.33</v>
      </c>
    </row>
    <row r="127" spans="1:10" ht="16.5">
      <c r="A127" s="45">
        <v>43148</v>
      </c>
      <c r="B127" s="16" t="s">
        <v>61</v>
      </c>
      <c r="C127" s="59">
        <v>295</v>
      </c>
      <c r="D127" s="24">
        <v>10</v>
      </c>
      <c r="E127" s="60">
        <v>45</v>
      </c>
      <c r="F127" s="19">
        <f>IF(D127=10,45,E127)</f>
        <v>45</v>
      </c>
      <c r="G127" s="17">
        <v>155</v>
      </c>
      <c r="H127" s="18">
        <v>9</v>
      </c>
      <c r="I127" s="20">
        <v>35.17</v>
      </c>
      <c r="J127" s="19">
        <f>IF(H127=10,45,I127)</f>
        <v>35.17</v>
      </c>
    </row>
    <row r="128" spans="1:10" ht="16.5">
      <c r="A128" s="15">
        <v>43155</v>
      </c>
      <c r="B128" s="16" t="s">
        <v>54</v>
      </c>
      <c r="C128" s="145">
        <v>103</v>
      </c>
      <c r="D128" s="24">
        <v>5</v>
      </c>
      <c r="E128" s="146">
        <v>13.5</v>
      </c>
      <c r="F128" s="19">
        <f t="shared" ref="F128:F141" si="31">IF(D128=10,45,E128)</f>
        <v>13.5</v>
      </c>
      <c r="G128" s="145">
        <v>98</v>
      </c>
      <c r="H128" s="24">
        <v>10</v>
      </c>
      <c r="I128" s="146">
        <v>29.83</v>
      </c>
      <c r="J128" s="19">
        <f t="shared" ref="J128:J141" si="32">IF(H128=10,45,I128)</f>
        <v>45</v>
      </c>
    </row>
    <row r="129" spans="1:10" ht="16.5">
      <c r="A129" s="15">
        <v>43162</v>
      </c>
      <c r="B129" s="16" t="s">
        <v>38</v>
      </c>
      <c r="C129" s="59">
        <v>364</v>
      </c>
      <c r="D129" s="24">
        <v>7</v>
      </c>
      <c r="E129" s="60">
        <v>45</v>
      </c>
      <c r="F129" s="19">
        <f t="shared" si="31"/>
        <v>45</v>
      </c>
      <c r="G129" s="147">
        <v>59</v>
      </c>
      <c r="H129" s="24">
        <v>10</v>
      </c>
      <c r="I129" s="148">
        <v>20</v>
      </c>
      <c r="J129" s="19">
        <f t="shared" si="32"/>
        <v>45</v>
      </c>
    </row>
    <row r="130" spans="1:10" ht="16.5">
      <c r="A130" s="15">
        <v>43163</v>
      </c>
      <c r="B130" s="16" t="s">
        <v>35</v>
      </c>
      <c r="C130" s="59">
        <v>174</v>
      </c>
      <c r="D130" s="24">
        <v>9</v>
      </c>
      <c r="E130" s="60">
        <v>25.17</v>
      </c>
      <c r="F130" s="19">
        <f>IF(D130=10,25.1,E130)</f>
        <v>25.17</v>
      </c>
      <c r="G130" s="17">
        <v>89</v>
      </c>
      <c r="H130" s="18">
        <v>6</v>
      </c>
      <c r="I130" s="20">
        <v>25.17</v>
      </c>
      <c r="J130" s="19">
        <f>IF(H130=10,25.17,I130)</f>
        <v>25.17</v>
      </c>
    </row>
    <row r="131" spans="1:10" ht="16.5">
      <c r="A131" s="15">
        <v>43170</v>
      </c>
      <c r="B131" s="21" t="s">
        <v>58</v>
      </c>
      <c r="C131" s="17">
        <v>378</v>
      </c>
      <c r="D131" s="18">
        <v>9</v>
      </c>
      <c r="E131" s="20">
        <v>45</v>
      </c>
      <c r="F131" s="19">
        <f t="shared" si="31"/>
        <v>45</v>
      </c>
      <c r="G131" s="17">
        <v>239</v>
      </c>
      <c r="H131" s="18">
        <v>6</v>
      </c>
      <c r="I131" s="20">
        <v>45</v>
      </c>
      <c r="J131" s="19">
        <f t="shared" si="32"/>
        <v>45</v>
      </c>
    </row>
    <row r="132" spans="1:10" ht="16.5">
      <c r="A132" s="15">
        <v>43169</v>
      </c>
      <c r="B132" s="16" t="s">
        <v>33</v>
      </c>
      <c r="C132" s="150">
        <v>285</v>
      </c>
      <c r="D132" s="24">
        <v>9</v>
      </c>
      <c r="E132" s="151">
        <v>45</v>
      </c>
      <c r="F132" s="19">
        <f t="shared" si="31"/>
        <v>45</v>
      </c>
      <c r="G132" s="150">
        <v>190</v>
      </c>
      <c r="H132" s="24">
        <v>10</v>
      </c>
      <c r="I132" s="151">
        <v>30.83</v>
      </c>
      <c r="J132" s="19">
        <f t="shared" si="32"/>
        <v>45</v>
      </c>
    </row>
    <row r="133" spans="1:10" ht="16.5">
      <c r="A133" s="22">
        <v>43176</v>
      </c>
      <c r="B133" s="16" t="s">
        <v>65</v>
      </c>
      <c r="C133" s="59">
        <v>237</v>
      </c>
      <c r="D133" s="24">
        <v>6</v>
      </c>
      <c r="E133" s="48">
        <v>37</v>
      </c>
      <c r="F133" s="19">
        <f>IF(D133=10,37,E133)</f>
        <v>37</v>
      </c>
      <c r="G133" s="17">
        <v>214</v>
      </c>
      <c r="H133" s="18">
        <v>10</v>
      </c>
      <c r="I133" s="20">
        <v>36.5</v>
      </c>
      <c r="J133" s="19">
        <f>IF(H133=10,37,I133)</f>
        <v>37</v>
      </c>
    </row>
    <row r="134" spans="1:10" ht="16.5">
      <c r="A134" s="22">
        <v>43183</v>
      </c>
      <c r="B134" s="16" t="s">
        <v>64</v>
      </c>
      <c r="C134" s="152" t="s">
        <v>57</v>
      </c>
      <c r="D134" s="153"/>
      <c r="E134" s="154"/>
      <c r="F134" s="19">
        <f t="shared" ref="F134" si="33">IF(D134=10,45,E134)</f>
        <v>0</v>
      </c>
      <c r="G134" s="152" t="s">
        <v>57</v>
      </c>
      <c r="H134" s="153"/>
      <c r="I134" s="154"/>
      <c r="J134" s="19">
        <f t="shared" si="32"/>
        <v>0</v>
      </c>
    </row>
    <row r="135" spans="1:10" ht="16.5">
      <c r="A135" s="22"/>
      <c r="B135" s="16"/>
      <c r="C135" s="59"/>
      <c r="D135" s="24"/>
      <c r="E135" s="48"/>
      <c r="F135" s="19">
        <f t="shared" si="31"/>
        <v>0</v>
      </c>
      <c r="G135" s="17"/>
      <c r="H135" s="18"/>
      <c r="I135" s="20"/>
      <c r="J135" s="19">
        <f t="shared" si="32"/>
        <v>0</v>
      </c>
    </row>
    <row r="136" spans="1:10" ht="16.5">
      <c r="A136" s="22"/>
      <c r="B136" s="16"/>
      <c r="C136" s="59"/>
      <c r="D136" s="24"/>
      <c r="E136" s="60"/>
      <c r="F136" s="19">
        <f t="shared" si="31"/>
        <v>0</v>
      </c>
      <c r="G136" s="17"/>
      <c r="H136" s="18"/>
      <c r="I136" s="20"/>
      <c r="J136" s="19">
        <f t="shared" si="32"/>
        <v>0</v>
      </c>
    </row>
    <row r="137" spans="1:10" ht="16.5">
      <c r="A137" s="22"/>
      <c r="B137" s="16"/>
      <c r="C137" s="59"/>
      <c r="D137" s="24"/>
      <c r="E137" s="48"/>
      <c r="F137" s="19">
        <f t="shared" si="31"/>
        <v>0</v>
      </c>
      <c r="G137" s="17"/>
      <c r="H137" s="18"/>
      <c r="I137" s="20"/>
      <c r="J137" s="19">
        <f t="shared" si="32"/>
        <v>0</v>
      </c>
    </row>
    <row r="138" spans="1:10" ht="16.5">
      <c r="A138" s="22"/>
      <c r="B138" s="16"/>
      <c r="C138" s="59"/>
      <c r="D138" s="24"/>
      <c r="E138" s="23"/>
      <c r="F138" s="19">
        <f t="shared" si="31"/>
        <v>0</v>
      </c>
      <c r="G138" s="17"/>
      <c r="H138" s="18"/>
      <c r="I138" s="20"/>
      <c r="J138" s="19">
        <f t="shared" si="32"/>
        <v>0</v>
      </c>
    </row>
    <row r="139" spans="1:10" ht="16.5">
      <c r="A139" s="22"/>
      <c r="B139" s="16"/>
      <c r="C139" s="59"/>
      <c r="D139" s="24"/>
      <c r="E139" s="23"/>
      <c r="F139" s="19">
        <f t="shared" si="31"/>
        <v>0</v>
      </c>
      <c r="G139" s="17"/>
      <c r="H139" s="18"/>
      <c r="I139" s="20"/>
      <c r="J139" s="19">
        <f t="shared" si="32"/>
        <v>0</v>
      </c>
    </row>
    <row r="140" spans="1:10" ht="16.5">
      <c r="A140" s="51"/>
      <c r="B140" s="16"/>
      <c r="C140" s="59"/>
      <c r="D140" s="24"/>
      <c r="E140" s="23"/>
      <c r="F140" s="19">
        <f t="shared" si="31"/>
        <v>0</v>
      </c>
      <c r="G140" s="17"/>
      <c r="H140" s="18"/>
      <c r="I140" s="20"/>
      <c r="J140" s="19">
        <f t="shared" si="32"/>
        <v>0</v>
      </c>
    </row>
    <row r="141" spans="1:10" ht="16.5">
      <c r="A141" s="51"/>
      <c r="B141" s="16"/>
      <c r="C141" s="59"/>
      <c r="D141" s="24"/>
      <c r="E141" s="48"/>
      <c r="F141" s="19">
        <f t="shared" si="31"/>
        <v>0</v>
      </c>
      <c r="G141" s="17"/>
      <c r="H141" s="18"/>
      <c r="I141" s="20"/>
      <c r="J141" s="19">
        <f t="shared" si="32"/>
        <v>0</v>
      </c>
    </row>
    <row r="142" spans="1:10">
      <c r="A142" s="25" t="s">
        <v>16</v>
      </c>
      <c r="B142" s="16"/>
      <c r="C142" s="26">
        <f>SUM(C119:C141)</f>
        <v>3220</v>
      </c>
      <c r="D142" s="27"/>
      <c r="E142" s="28"/>
      <c r="F142" s="29">
        <f>SUM(F119:F141)</f>
        <v>497.5</v>
      </c>
      <c r="G142" s="26">
        <f>SUM(G119:G141)</f>
        <v>1884</v>
      </c>
      <c r="H142" s="27"/>
      <c r="I142" s="30"/>
      <c r="J142" s="31">
        <f>SUM(J119:J141)</f>
        <v>544.67000000000007</v>
      </c>
    </row>
    <row r="143" spans="1:10" ht="14.25" thickBot="1">
      <c r="A143" s="32"/>
      <c r="B143" s="32"/>
      <c r="C143" s="33"/>
      <c r="D143" s="34"/>
      <c r="E143" s="35"/>
      <c r="F143" s="36">
        <f>IF(F142=0,0,ROUND(SUM(C142/F142),3))</f>
        <v>6.4720000000000004</v>
      </c>
      <c r="G143" s="33"/>
      <c r="H143" s="34"/>
      <c r="I143" s="37"/>
      <c r="J143" s="36">
        <f>IF(J142=0,0,ROUND(SUM(G142/J142),3))</f>
        <v>3.4590000000000001</v>
      </c>
    </row>
    <row r="144" spans="1:10" ht="14.25" thickBot="1">
      <c r="A144" s="38"/>
      <c r="B144" s="38"/>
      <c r="C144" s="39"/>
      <c r="D144" s="39"/>
      <c r="E144" s="40"/>
      <c r="F144" s="39"/>
      <c r="G144" s="39"/>
      <c r="H144" s="39"/>
      <c r="I144" s="41" t="s">
        <v>9</v>
      </c>
      <c r="J144" s="42">
        <f>ROUND(SUM(F143-J143),3)</f>
        <v>3.0129999999999999</v>
      </c>
    </row>
    <row r="145" spans="1:10" ht="14.25" thickBot="1"/>
    <row r="146" spans="1:10" ht="17.25" thickBot="1">
      <c r="A146" s="3"/>
      <c r="B146" s="4"/>
      <c r="C146" s="155" t="s">
        <v>36</v>
      </c>
      <c r="D146" s="156"/>
      <c r="E146" s="156"/>
      <c r="F146" s="157"/>
      <c r="G146" s="155" t="s">
        <v>11</v>
      </c>
      <c r="H146" s="156"/>
      <c r="I146" s="156"/>
      <c r="J146" s="157"/>
    </row>
    <row r="147" spans="1:10" ht="17.25" thickBot="1">
      <c r="A147" s="61" t="s">
        <v>12</v>
      </c>
      <c r="B147" s="61" t="s">
        <v>13</v>
      </c>
      <c r="C147" s="6" t="s">
        <v>14</v>
      </c>
      <c r="D147" s="7" t="s">
        <v>4</v>
      </c>
      <c r="E147" s="49" t="s">
        <v>15</v>
      </c>
      <c r="F147" s="62"/>
      <c r="G147" s="6" t="s">
        <v>14</v>
      </c>
      <c r="H147" s="7" t="s">
        <v>4</v>
      </c>
      <c r="I147" s="50" t="s">
        <v>15</v>
      </c>
      <c r="J147" s="8"/>
    </row>
    <row r="148" spans="1:10" ht="16.5">
      <c r="A148" s="9">
        <v>43050</v>
      </c>
      <c r="B148" s="10" t="s">
        <v>38</v>
      </c>
      <c r="C148" s="11">
        <v>219</v>
      </c>
      <c r="D148" s="12">
        <v>10</v>
      </c>
      <c r="E148" s="13">
        <v>41</v>
      </c>
      <c r="F148" s="19">
        <f>IF(D148=10,45,E148)</f>
        <v>45</v>
      </c>
      <c r="G148" s="11">
        <v>111</v>
      </c>
      <c r="H148" s="12">
        <v>10</v>
      </c>
      <c r="I148" s="13">
        <v>22.5</v>
      </c>
      <c r="J148" s="14">
        <f>IF(H148=10,45,I148)</f>
        <v>45</v>
      </c>
    </row>
    <row r="149" spans="1:10" ht="16.5">
      <c r="A149" s="15">
        <v>43057</v>
      </c>
      <c r="B149" s="16" t="s">
        <v>33</v>
      </c>
      <c r="C149" s="17">
        <v>129</v>
      </c>
      <c r="D149" s="18">
        <v>10</v>
      </c>
      <c r="E149" s="20">
        <v>34.17</v>
      </c>
      <c r="F149" s="19">
        <f>IF(D149=10,45,E149)</f>
        <v>45</v>
      </c>
      <c r="G149" s="17">
        <v>327</v>
      </c>
      <c r="H149" s="18">
        <v>5</v>
      </c>
      <c r="I149" s="20">
        <v>50</v>
      </c>
      <c r="J149" s="19">
        <f>IF(H149=10,45,I149)</f>
        <v>50</v>
      </c>
    </row>
    <row r="150" spans="1:10" ht="16.5">
      <c r="A150" s="45">
        <v>43064</v>
      </c>
      <c r="B150" s="16" t="s">
        <v>47</v>
      </c>
      <c r="C150" s="152" t="s">
        <v>57</v>
      </c>
      <c r="D150" s="153"/>
      <c r="E150" s="154"/>
      <c r="F150" s="19">
        <f t="shared" ref="F150" si="34">IF(D150=10,45,E150)</f>
        <v>0</v>
      </c>
      <c r="G150" s="152" t="s">
        <v>57</v>
      </c>
      <c r="H150" s="153"/>
      <c r="I150" s="154"/>
      <c r="J150" s="19">
        <f t="shared" ref="J150" si="35">IF(H150=10,45,I150)</f>
        <v>0</v>
      </c>
    </row>
    <row r="151" spans="1:10" ht="16.5">
      <c r="A151" s="45">
        <v>43113</v>
      </c>
      <c r="B151" s="16" t="s">
        <v>30</v>
      </c>
      <c r="C151" s="59">
        <v>266</v>
      </c>
      <c r="D151" s="24">
        <v>8</v>
      </c>
      <c r="E151" s="60">
        <v>42.33</v>
      </c>
      <c r="F151" s="19">
        <f t="shared" ref="F151:F152" si="36">IF(D151=10,45,E151)</f>
        <v>42.33</v>
      </c>
      <c r="G151" s="17">
        <v>264</v>
      </c>
      <c r="H151" s="18">
        <v>4</v>
      </c>
      <c r="I151" s="20">
        <v>45</v>
      </c>
      <c r="J151" s="19">
        <f t="shared" ref="J151:J152" si="37">IF(H151=10,45,I151)</f>
        <v>45</v>
      </c>
    </row>
    <row r="152" spans="1:10" ht="16.5">
      <c r="A152" s="45">
        <v>43120</v>
      </c>
      <c r="B152" s="16" t="s">
        <v>37</v>
      </c>
      <c r="C152" s="17">
        <v>316</v>
      </c>
      <c r="D152" s="18">
        <v>7</v>
      </c>
      <c r="E152" s="20">
        <v>45</v>
      </c>
      <c r="F152" s="19">
        <f t="shared" si="36"/>
        <v>45</v>
      </c>
      <c r="G152" s="17">
        <v>174</v>
      </c>
      <c r="H152" s="18">
        <v>10</v>
      </c>
      <c r="I152" s="20">
        <v>42</v>
      </c>
      <c r="J152" s="19">
        <f t="shared" si="37"/>
        <v>45</v>
      </c>
    </row>
    <row r="153" spans="1:10" ht="16.5">
      <c r="A153" s="45">
        <v>43121</v>
      </c>
      <c r="B153" s="16" t="s">
        <v>46</v>
      </c>
      <c r="C153" s="17">
        <v>85</v>
      </c>
      <c r="D153" s="18">
        <v>10</v>
      </c>
      <c r="E153" s="20">
        <v>21</v>
      </c>
      <c r="F153" s="19">
        <f>IF(D153=10,45,E153)</f>
        <v>45</v>
      </c>
      <c r="G153" s="47">
        <v>288</v>
      </c>
      <c r="H153" s="24">
        <v>10</v>
      </c>
      <c r="I153" s="46">
        <v>44.5</v>
      </c>
      <c r="J153" s="19">
        <f>IF(H153=10,45,I153)</f>
        <v>45</v>
      </c>
    </row>
    <row r="154" spans="1:10" ht="16.5">
      <c r="A154" s="15">
        <v>43127</v>
      </c>
      <c r="B154" s="16" t="s">
        <v>52</v>
      </c>
      <c r="C154" s="59">
        <v>148</v>
      </c>
      <c r="D154" s="24">
        <v>10</v>
      </c>
      <c r="E154" s="48">
        <v>40.83</v>
      </c>
      <c r="F154" s="19">
        <f t="shared" ref="F154" si="38">IF(D154=10,45,E154)</f>
        <v>45</v>
      </c>
      <c r="G154" s="17">
        <v>105</v>
      </c>
      <c r="H154" s="18">
        <v>10</v>
      </c>
      <c r="I154" s="20">
        <v>26.5</v>
      </c>
      <c r="J154" s="19">
        <f t="shared" ref="J154" si="39">IF(H154=10,45,I154)</f>
        <v>45</v>
      </c>
    </row>
    <row r="155" spans="1:10" ht="16.5">
      <c r="A155" s="15">
        <v>43135</v>
      </c>
      <c r="B155" s="16" t="s">
        <v>34</v>
      </c>
      <c r="C155" s="47">
        <v>218</v>
      </c>
      <c r="D155" s="24">
        <v>10</v>
      </c>
      <c r="E155" s="23">
        <v>44.5</v>
      </c>
      <c r="F155" s="19">
        <f>IF(D155=10,45,E155)</f>
        <v>45</v>
      </c>
      <c r="G155" s="17">
        <v>122</v>
      </c>
      <c r="H155" s="18">
        <v>10</v>
      </c>
      <c r="I155" s="20">
        <v>43.67</v>
      </c>
      <c r="J155" s="19">
        <f>IF(H155=10,45,I155)</f>
        <v>45</v>
      </c>
    </row>
    <row r="156" spans="1:10" ht="16.5">
      <c r="A156" s="45">
        <v>43148</v>
      </c>
      <c r="B156" s="16" t="s">
        <v>25</v>
      </c>
      <c r="C156" s="59">
        <v>77</v>
      </c>
      <c r="D156" s="24">
        <v>10</v>
      </c>
      <c r="E156" s="60">
        <v>24.5</v>
      </c>
      <c r="F156" s="19">
        <f>IF(D156=10,45,E156)</f>
        <v>45</v>
      </c>
      <c r="G156" s="142">
        <v>229</v>
      </c>
      <c r="H156" s="24">
        <v>8</v>
      </c>
      <c r="I156" s="143">
        <v>45</v>
      </c>
      <c r="J156" s="19">
        <f>IF(H156=10,45,I156)</f>
        <v>45</v>
      </c>
    </row>
    <row r="157" spans="1:10" ht="16.5">
      <c r="A157" s="15">
        <v>43149</v>
      </c>
      <c r="B157" s="16" t="s">
        <v>47</v>
      </c>
      <c r="C157" s="122">
        <v>139</v>
      </c>
      <c r="D157" s="124">
        <v>10</v>
      </c>
      <c r="E157" s="123">
        <v>32.67</v>
      </c>
      <c r="F157" s="19">
        <f t="shared" ref="F157:F170" si="40">IF(D157=10,45,E157)</f>
        <v>45</v>
      </c>
      <c r="G157" s="122">
        <v>121</v>
      </c>
      <c r="H157" s="124">
        <v>10</v>
      </c>
      <c r="I157" s="123">
        <v>25.5</v>
      </c>
      <c r="J157" s="19">
        <f t="shared" ref="J157:J170" si="41">IF(H157=10,45,I157)</f>
        <v>45</v>
      </c>
    </row>
    <row r="158" spans="1:10" ht="16.5">
      <c r="A158" s="15">
        <v>43155</v>
      </c>
      <c r="B158" s="16" t="s">
        <v>61</v>
      </c>
      <c r="C158" s="59">
        <v>195</v>
      </c>
      <c r="D158" s="24">
        <v>10</v>
      </c>
      <c r="E158" s="60">
        <v>32.33</v>
      </c>
      <c r="F158" s="19">
        <f t="shared" si="40"/>
        <v>45</v>
      </c>
      <c r="G158" s="17">
        <v>269</v>
      </c>
      <c r="H158" s="18">
        <v>10</v>
      </c>
      <c r="I158" s="20">
        <v>44.33</v>
      </c>
      <c r="J158" s="19">
        <f t="shared" si="41"/>
        <v>45</v>
      </c>
    </row>
    <row r="159" spans="1:10" ht="16.5">
      <c r="A159" s="15">
        <v>43162</v>
      </c>
      <c r="B159" s="16" t="s">
        <v>37</v>
      </c>
      <c r="C159" s="59">
        <v>237</v>
      </c>
      <c r="D159" s="24">
        <v>10</v>
      </c>
      <c r="E159" s="60">
        <v>38.17</v>
      </c>
      <c r="F159" s="19">
        <f t="shared" si="40"/>
        <v>45</v>
      </c>
      <c r="G159" s="17">
        <v>134</v>
      </c>
      <c r="H159" s="18">
        <v>10</v>
      </c>
      <c r="I159" s="20">
        <v>32.17</v>
      </c>
      <c r="J159" s="19">
        <f t="shared" si="41"/>
        <v>45</v>
      </c>
    </row>
    <row r="160" spans="1:10" ht="16.5">
      <c r="A160" s="15">
        <v>43163</v>
      </c>
      <c r="B160" s="21" t="s">
        <v>46</v>
      </c>
      <c r="C160" s="17">
        <v>89</v>
      </c>
      <c r="D160" s="18">
        <v>6</v>
      </c>
      <c r="E160" s="20">
        <v>25.17</v>
      </c>
      <c r="F160" s="19">
        <f>IF(D160=10,25.17,E160)</f>
        <v>25.17</v>
      </c>
      <c r="G160" s="147">
        <v>174</v>
      </c>
      <c r="H160" s="24">
        <v>9</v>
      </c>
      <c r="I160" s="148">
        <v>25.17</v>
      </c>
      <c r="J160" s="19">
        <f>IF(H160=10,25.1,I160)</f>
        <v>25.17</v>
      </c>
    </row>
    <row r="161" spans="1:10" ht="16.5">
      <c r="A161" s="15">
        <v>43169</v>
      </c>
      <c r="B161" s="16" t="s">
        <v>52</v>
      </c>
      <c r="C161" s="122">
        <v>101</v>
      </c>
      <c r="D161" s="124">
        <v>10</v>
      </c>
      <c r="E161" s="123">
        <v>29.33</v>
      </c>
      <c r="F161" s="19">
        <f t="shared" si="40"/>
        <v>45</v>
      </c>
      <c r="G161" s="150">
        <v>104</v>
      </c>
      <c r="H161" s="24">
        <v>1</v>
      </c>
      <c r="I161" s="151">
        <v>25.17</v>
      </c>
      <c r="J161" s="19">
        <f t="shared" si="41"/>
        <v>25.17</v>
      </c>
    </row>
    <row r="162" spans="1:10" ht="16.5">
      <c r="A162" s="22">
        <v>43184</v>
      </c>
      <c r="B162" s="16" t="s">
        <v>34</v>
      </c>
      <c r="C162" s="152" t="s">
        <v>57</v>
      </c>
      <c r="D162" s="153"/>
      <c r="E162" s="154"/>
      <c r="F162" s="19">
        <f t="shared" si="40"/>
        <v>0</v>
      </c>
      <c r="G162" s="152" t="s">
        <v>57</v>
      </c>
      <c r="H162" s="153"/>
      <c r="I162" s="154"/>
      <c r="J162" s="19">
        <f t="shared" si="41"/>
        <v>0</v>
      </c>
    </row>
    <row r="163" spans="1:10" ht="16.5">
      <c r="A163" s="22"/>
      <c r="B163" s="16"/>
      <c r="C163" s="59"/>
      <c r="D163" s="24"/>
      <c r="E163" s="48"/>
      <c r="F163" s="19">
        <f t="shared" si="40"/>
        <v>0</v>
      </c>
      <c r="G163" s="17"/>
      <c r="H163" s="18"/>
      <c r="I163" s="20"/>
      <c r="J163" s="19">
        <f t="shared" si="41"/>
        <v>0</v>
      </c>
    </row>
    <row r="164" spans="1:10" ht="16.5">
      <c r="A164" s="22"/>
      <c r="B164" s="16"/>
      <c r="C164" s="59"/>
      <c r="D164" s="24"/>
      <c r="E164" s="48"/>
      <c r="F164" s="19">
        <f t="shared" si="40"/>
        <v>0</v>
      </c>
      <c r="G164" s="17"/>
      <c r="H164" s="18"/>
      <c r="I164" s="20"/>
      <c r="J164" s="19">
        <f t="shared" si="41"/>
        <v>0</v>
      </c>
    </row>
    <row r="165" spans="1:10" ht="16.5">
      <c r="A165" s="22"/>
      <c r="B165" s="16"/>
      <c r="C165" s="59"/>
      <c r="D165" s="24"/>
      <c r="E165" s="60"/>
      <c r="F165" s="19">
        <f t="shared" si="40"/>
        <v>0</v>
      </c>
      <c r="G165" s="17"/>
      <c r="H165" s="18"/>
      <c r="I165" s="20"/>
      <c r="J165" s="19">
        <f t="shared" si="41"/>
        <v>0</v>
      </c>
    </row>
    <row r="166" spans="1:10" ht="16.5">
      <c r="A166" s="22"/>
      <c r="B166" s="16"/>
      <c r="C166" s="59"/>
      <c r="D166" s="24"/>
      <c r="E166" s="48"/>
      <c r="F166" s="19">
        <f t="shared" si="40"/>
        <v>0</v>
      </c>
      <c r="G166" s="17"/>
      <c r="H166" s="18"/>
      <c r="I166" s="20"/>
      <c r="J166" s="19">
        <f t="shared" si="41"/>
        <v>0</v>
      </c>
    </row>
    <row r="167" spans="1:10" ht="16.5">
      <c r="A167" s="22"/>
      <c r="B167" s="16"/>
      <c r="C167" s="59"/>
      <c r="D167" s="24"/>
      <c r="E167" s="23"/>
      <c r="F167" s="19">
        <f t="shared" si="40"/>
        <v>0</v>
      </c>
      <c r="G167" s="17"/>
      <c r="H167" s="18"/>
      <c r="I167" s="20"/>
      <c r="J167" s="19">
        <f t="shared" si="41"/>
        <v>0</v>
      </c>
    </row>
    <row r="168" spans="1:10" ht="16.5">
      <c r="A168" s="22"/>
      <c r="B168" s="16"/>
      <c r="C168" s="59"/>
      <c r="D168" s="24"/>
      <c r="E168" s="23"/>
      <c r="F168" s="19">
        <f t="shared" si="40"/>
        <v>0</v>
      </c>
      <c r="G168" s="17"/>
      <c r="H168" s="18"/>
      <c r="I168" s="20"/>
      <c r="J168" s="19">
        <f t="shared" si="41"/>
        <v>0</v>
      </c>
    </row>
    <row r="169" spans="1:10" ht="16.5">
      <c r="A169" s="51"/>
      <c r="B169" s="16"/>
      <c r="C169" s="59"/>
      <c r="D169" s="24"/>
      <c r="E169" s="23"/>
      <c r="F169" s="19">
        <f t="shared" si="40"/>
        <v>0</v>
      </c>
      <c r="G169" s="17"/>
      <c r="H169" s="18"/>
      <c r="I169" s="20"/>
      <c r="J169" s="19">
        <f t="shared" si="41"/>
        <v>0</v>
      </c>
    </row>
    <row r="170" spans="1:10" ht="16.5">
      <c r="A170" s="51"/>
      <c r="B170" s="16"/>
      <c r="C170" s="59"/>
      <c r="D170" s="24"/>
      <c r="E170" s="48"/>
      <c r="F170" s="19">
        <f t="shared" si="40"/>
        <v>0</v>
      </c>
      <c r="G170" s="17"/>
      <c r="H170" s="18"/>
      <c r="I170" s="20"/>
      <c r="J170" s="19">
        <f t="shared" si="41"/>
        <v>0</v>
      </c>
    </row>
    <row r="171" spans="1:10">
      <c r="A171" s="25" t="s">
        <v>16</v>
      </c>
      <c r="B171" s="16"/>
      <c r="C171" s="26">
        <f>SUM(C148:C170)</f>
        <v>2219</v>
      </c>
      <c r="D171" s="27"/>
      <c r="E171" s="28"/>
      <c r="F171" s="29">
        <f>SUM(F148:F170)</f>
        <v>562.5</v>
      </c>
      <c r="G171" s="26">
        <f>SUM(G148:G170)</f>
        <v>2422</v>
      </c>
      <c r="H171" s="27"/>
      <c r="I171" s="30"/>
      <c r="J171" s="31">
        <f>SUM(J148:J170)</f>
        <v>550.33999999999992</v>
      </c>
    </row>
    <row r="172" spans="1:10" ht="14.25" thickBot="1">
      <c r="A172" s="32"/>
      <c r="B172" s="32"/>
      <c r="C172" s="33"/>
      <c r="D172" s="34"/>
      <c r="E172" s="35"/>
      <c r="F172" s="36">
        <f>IF(F171=0,0,ROUND(SUM(C171/F171),3))</f>
        <v>3.9449999999999998</v>
      </c>
      <c r="G172" s="33"/>
      <c r="H172" s="34"/>
      <c r="I172" s="37"/>
      <c r="J172" s="36">
        <f>IF(J171=0,0,ROUND(SUM(G171/J171),3))</f>
        <v>4.4009999999999998</v>
      </c>
    </row>
    <row r="173" spans="1:10" ht="14.25" thickBot="1">
      <c r="A173" s="38"/>
      <c r="B173" s="38"/>
      <c r="C173" s="39"/>
      <c r="D173" s="39"/>
      <c r="E173" s="40"/>
      <c r="F173" s="39"/>
      <c r="G173" s="39"/>
      <c r="H173" s="39"/>
      <c r="I173" s="41" t="s">
        <v>9</v>
      </c>
      <c r="J173" s="42">
        <f>ROUND(SUM(F172-J172),3)</f>
        <v>-0.45600000000000002</v>
      </c>
    </row>
    <row r="174" spans="1:10" ht="14.25" thickBot="1"/>
    <row r="175" spans="1:10" ht="17.25" thickBot="1">
      <c r="A175" s="3"/>
      <c r="B175" s="4"/>
      <c r="C175" s="155" t="s">
        <v>30</v>
      </c>
      <c r="D175" s="156"/>
      <c r="E175" s="156"/>
      <c r="F175" s="157"/>
      <c r="G175" s="155" t="s">
        <v>11</v>
      </c>
      <c r="H175" s="156"/>
      <c r="I175" s="156"/>
      <c r="J175" s="157"/>
    </row>
    <row r="176" spans="1:10" ht="17.25" thickBot="1">
      <c r="A176" s="61" t="s">
        <v>12</v>
      </c>
      <c r="B176" s="61" t="s">
        <v>13</v>
      </c>
      <c r="C176" s="6" t="s">
        <v>14</v>
      </c>
      <c r="D176" s="7" t="s">
        <v>4</v>
      </c>
      <c r="E176" s="49" t="s">
        <v>15</v>
      </c>
      <c r="F176" s="62"/>
      <c r="G176" s="6" t="s">
        <v>14</v>
      </c>
      <c r="H176" s="7" t="s">
        <v>4</v>
      </c>
      <c r="I176" s="50" t="s">
        <v>15</v>
      </c>
      <c r="J176" s="8"/>
    </row>
    <row r="177" spans="1:10" ht="16.5">
      <c r="A177" s="9">
        <v>43050</v>
      </c>
      <c r="B177" s="10" t="s">
        <v>47</v>
      </c>
      <c r="C177" s="11">
        <v>213</v>
      </c>
      <c r="D177" s="12">
        <v>8</v>
      </c>
      <c r="E177" s="13">
        <v>42</v>
      </c>
      <c r="F177" s="19">
        <f>IF(D177=10,45,E177)</f>
        <v>42</v>
      </c>
      <c r="G177" s="11">
        <v>275</v>
      </c>
      <c r="H177" s="12">
        <v>10</v>
      </c>
      <c r="I177" s="13">
        <v>42.67</v>
      </c>
      <c r="J177" s="14">
        <f>IF(H177=10,45,I177)</f>
        <v>45</v>
      </c>
    </row>
    <row r="178" spans="1:10" ht="16.5">
      <c r="A178" s="15">
        <v>43057</v>
      </c>
      <c r="B178" s="16" t="s">
        <v>53</v>
      </c>
      <c r="C178" s="17">
        <v>100</v>
      </c>
      <c r="D178" s="18">
        <v>10</v>
      </c>
      <c r="E178" s="20">
        <v>22.83</v>
      </c>
      <c r="F178" s="19">
        <f>IF(D178=10,45,E178)</f>
        <v>45</v>
      </c>
      <c r="G178" s="17">
        <v>102</v>
      </c>
      <c r="H178" s="18">
        <v>0</v>
      </c>
      <c r="I178" s="20">
        <v>19.5</v>
      </c>
      <c r="J178" s="19">
        <f>IF(H178=10,45,I178)</f>
        <v>19.5</v>
      </c>
    </row>
    <row r="179" spans="1:10" ht="16.5">
      <c r="A179" s="45">
        <v>43064</v>
      </c>
      <c r="B179" s="16" t="s">
        <v>37</v>
      </c>
      <c r="C179" s="152" t="s">
        <v>57</v>
      </c>
      <c r="D179" s="153"/>
      <c r="E179" s="154"/>
      <c r="F179" s="19">
        <f t="shared" ref="F179" si="42">IF(D179=10,45,E179)</f>
        <v>0</v>
      </c>
      <c r="G179" s="152" t="s">
        <v>57</v>
      </c>
      <c r="H179" s="153"/>
      <c r="I179" s="154"/>
      <c r="J179" s="19">
        <f t="shared" ref="J179" si="43">IF(H179=10,45,I179)</f>
        <v>0</v>
      </c>
    </row>
    <row r="180" spans="1:10" ht="16.5">
      <c r="A180" s="45">
        <v>43113</v>
      </c>
      <c r="B180" s="16" t="s">
        <v>35</v>
      </c>
      <c r="C180" s="59">
        <v>264</v>
      </c>
      <c r="D180" s="24">
        <v>4</v>
      </c>
      <c r="E180" s="60">
        <v>45</v>
      </c>
      <c r="F180" s="19">
        <f t="shared" ref="F180:F181" si="44">IF(D180=10,45,E180)</f>
        <v>45</v>
      </c>
      <c r="G180" s="127">
        <v>266</v>
      </c>
      <c r="H180" s="24">
        <v>8</v>
      </c>
      <c r="I180" s="128">
        <v>42.33</v>
      </c>
      <c r="J180" s="19">
        <f t="shared" ref="J180:J181" si="45">IF(H180=10,45,I180)</f>
        <v>42.33</v>
      </c>
    </row>
    <row r="181" spans="1:10" ht="16.5">
      <c r="A181" s="45">
        <v>43120</v>
      </c>
      <c r="B181" s="16" t="s">
        <v>52</v>
      </c>
      <c r="C181" s="47">
        <v>246</v>
      </c>
      <c r="D181" s="24">
        <v>10</v>
      </c>
      <c r="E181" s="46">
        <v>40.67</v>
      </c>
      <c r="F181" s="19">
        <f t="shared" si="44"/>
        <v>45</v>
      </c>
      <c r="G181" s="47">
        <v>316</v>
      </c>
      <c r="H181" s="24">
        <v>6</v>
      </c>
      <c r="I181" s="46">
        <v>45</v>
      </c>
      <c r="J181" s="19">
        <f t="shared" si="45"/>
        <v>45</v>
      </c>
    </row>
    <row r="182" spans="1:10" ht="16.5">
      <c r="A182" s="45">
        <v>43127</v>
      </c>
      <c r="B182" s="16" t="s">
        <v>34</v>
      </c>
      <c r="C182" s="59">
        <v>174</v>
      </c>
      <c r="D182" s="24">
        <v>10</v>
      </c>
      <c r="E182" s="46">
        <v>42.17</v>
      </c>
      <c r="F182" s="19">
        <f>IF(D182=10,45,E182)</f>
        <v>45</v>
      </c>
      <c r="G182" s="17">
        <v>141</v>
      </c>
      <c r="H182" s="18">
        <v>10</v>
      </c>
      <c r="I182" s="20">
        <v>38.33</v>
      </c>
      <c r="J182" s="19">
        <f>IF(H182=10,45,I182)</f>
        <v>45</v>
      </c>
    </row>
    <row r="183" spans="1:10" ht="16.5">
      <c r="A183" s="15">
        <v>43134</v>
      </c>
      <c r="B183" s="16" t="s">
        <v>38</v>
      </c>
      <c r="C183" s="59">
        <v>253</v>
      </c>
      <c r="D183" s="24">
        <v>9</v>
      </c>
      <c r="E183" s="48">
        <v>45</v>
      </c>
      <c r="F183" s="19">
        <f t="shared" ref="F183" si="46">IF(D183=10,45,E183)</f>
        <v>45</v>
      </c>
      <c r="G183" s="47">
        <v>76</v>
      </c>
      <c r="H183" s="24">
        <v>10</v>
      </c>
      <c r="I183" s="23">
        <v>21</v>
      </c>
      <c r="J183" s="19">
        <f t="shared" ref="J183" si="47">IF(H183=10,45,I183)</f>
        <v>45</v>
      </c>
    </row>
    <row r="184" spans="1:10" ht="16.5">
      <c r="A184" s="15">
        <v>43135</v>
      </c>
      <c r="B184" s="16" t="s">
        <v>33</v>
      </c>
      <c r="C184" s="135">
        <v>117</v>
      </c>
      <c r="D184" s="24">
        <v>3</v>
      </c>
      <c r="E184" s="136">
        <v>20</v>
      </c>
      <c r="F184" s="19">
        <f>IF(D184=10,45,E184)</f>
        <v>20</v>
      </c>
      <c r="G184" s="17">
        <v>114</v>
      </c>
      <c r="H184" s="18">
        <v>10</v>
      </c>
      <c r="I184" s="20">
        <v>32</v>
      </c>
      <c r="J184" s="19">
        <f>IF(H184=10,45,I184)</f>
        <v>45</v>
      </c>
    </row>
    <row r="185" spans="1:10" ht="16.5">
      <c r="A185" s="45">
        <v>43141</v>
      </c>
      <c r="B185" s="16" t="s">
        <v>47</v>
      </c>
      <c r="C185" s="59">
        <v>112</v>
      </c>
      <c r="D185" s="24">
        <v>6</v>
      </c>
      <c r="E185" s="60">
        <v>19.829999999999998</v>
      </c>
      <c r="F185" s="19">
        <f>IF(D185=10,24,E185)</f>
        <v>19.829999999999998</v>
      </c>
      <c r="G185" s="17">
        <v>109</v>
      </c>
      <c r="H185" s="18">
        <v>10</v>
      </c>
      <c r="I185" s="20">
        <v>24</v>
      </c>
      <c r="J185" s="19">
        <f>IF(H185=10,24,I185)</f>
        <v>24</v>
      </c>
    </row>
    <row r="186" spans="1:10" ht="16.5">
      <c r="A186" s="15">
        <v>43148</v>
      </c>
      <c r="B186" s="16" t="s">
        <v>53</v>
      </c>
      <c r="C186" s="142">
        <v>155</v>
      </c>
      <c r="D186" s="24">
        <v>9</v>
      </c>
      <c r="E186" s="143">
        <v>35.17</v>
      </c>
      <c r="F186" s="19">
        <f t="shared" ref="F186:F199" si="48">IF(D186=10,45,E186)</f>
        <v>35.17</v>
      </c>
      <c r="G186" s="142">
        <v>295</v>
      </c>
      <c r="H186" s="24">
        <v>10</v>
      </c>
      <c r="I186" s="143">
        <v>45</v>
      </c>
      <c r="J186" s="19">
        <f t="shared" ref="J186:J199" si="49">IF(H186=10,45,I186)</f>
        <v>45</v>
      </c>
    </row>
    <row r="187" spans="1:10" ht="16.5">
      <c r="A187" s="15">
        <v>43149</v>
      </c>
      <c r="B187" s="16" t="s">
        <v>54</v>
      </c>
      <c r="C187" s="59">
        <v>70</v>
      </c>
      <c r="D187" s="24">
        <v>0</v>
      </c>
      <c r="E187" s="60">
        <v>8.33</v>
      </c>
      <c r="F187" s="19">
        <f t="shared" si="48"/>
        <v>8.33</v>
      </c>
      <c r="G187" s="142">
        <v>69</v>
      </c>
      <c r="H187" s="24">
        <v>10</v>
      </c>
      <c r="I187" s="143">
        <v>23.83</v>
      </c>
      <c r="J187" s="19">
        <f t="shared" si="49"/>
        <v>45</v>
      </c>
    </row>
    <row r="188" spans="1:10" ht="16.5">
      <c r="A188" s="15">
        <v>43155</v>
      </c>
      <c r="B188" s="16" t="s">
        <v>35</v>
      </c>
      <c r="C188" s="59">
        <v>269</v>
      </c>
      <c r="D188" s="24">
        <v>10</v>
      </c>
      <c r="E188" s="60">
        <v>44.33</v>
      </c>
      <c r="F188" s="19">
        <f t="shared" si="48"/>
        <v>45</v>
      </c>
      <c r="G188" s="17">
        <v>195</v>
      </c>
      <c r="H188" s="18">
        <v>10</v>
      </c>
      <c r="I188" s="20">
        <v>32.33</v>
      </c>
      <c r="J188" s="19">
        <f t="shared" si="49"/>
        <v>45</v>
      </c>
    </row>
    <row r="189" spans="1:10" ht="16.5">
      <c r="A189" s="15">
        <v>43162</v>
      </c>
      <c r="B189" s="21" t="s">
        <v>52</v>
      </c>
      <c r="C189" s="47">
        <v>257</v>
      </c>
      <c r="D189" s="24">
        <v>4</v>
      </c>
      <c r="E189" s="23">
        <v>45</v>
      </c>
      <c r="F189" s="19">
        <f t="shared" si="48"/>
        <v>45</v>
      </c>
      <c r="G189" s="147">
        <v>213</v>
      </c>
      <c r="H189" s="24">
        <v>9</v>
      </c>
      <c r="I189" s="148">
        <v>45</v>
      </c>
      <c r="J189" s="19">
        <f t="shared" si="49"/>
        <v>45</v>
      </c>
    </row>
    <row r="190" spans="1:10" ht="16.5">
      <c r="A190" s="15">
        <v>43169</v>
      </c>
      <c r="B190" s="16" t="s">
        <v>34</v>
      </c>
      <c r="C190" s="150">
        <v>387</v>
      </c>
      <c r="D190" s="24">
        <v>7</v>
      </c>
      <c r="E190" s="151">
        <v>45</v>
      </c>
      <c r="F190" s="19">
        <f t="shared" si="48"/>
        <v>45</v>
      </c>
      <c r="G190" s="150">
        <v>207</v>
      </c>
      <c r="H190" s="24">
        <v>9</v>
      </c>
      <c r="I190" s="151">
        <v>45</v>
      </c>
      <c r="J190" s="19">
        <f t="shared" si="49"/>
        <v>45</v>
      </c>
    </row>
    <row r="191" spans="1:10" ht="16.5">
      <c r="A191" s="22">
        <v>43177</v>
      </c>
      <c r="B191" s="16" t="s">
        <v>38</v>
      </c>
      <c r="C191" s="59">
        <v>66</v>
      </c>
      <c r="D191" s="24">
        <v>1</v>
      </c>
      <c r="E191" s="48">
        <v>5.33</v>
      </c>
      <c r="F191" s="19">
        <f t="shared" si="48"/>
        <v>5.33</v>
      </c>
      <c r="G191" s="17">
        <v>65</v>
      </c>
      <c r="H191" s="18">
        <v>10</v>
      </c>
      <c r="I191" s="20">
        <v>23</v>
      </c>
      <c r="J191" s="19">
        <f t="shared" si="49"/>
        <v>45</v>
      </c>
    </row>
    <row r="192" spans="1:10" ht="16.5">
      <c r="A192" s="22">
        <v>43183</v>
      </c>
      <c r="B192" s="16" t="s">
        <v>33</v>
      </c>
      <c r="C192" s="152" t="s">
        <v>57</v>
      </c>
      <c r="D192" s="153"/>
      <c r="E192" s="154"/>
      <c r="F192" s="19">
        <f t="shared" si="48"/>
        <v>0</v>
      </c>
      <c r="G192" s="152" t="s">
        <v>57</v>
      </c>
      <c r="H192" s="153"/>
      <c r="I192" s="154"/>
      <c r="J192" s="19">
        <f t="shared" si="49"/>
        <v>0</v>
      </c>
    </row>
    <row r="193" spans="1:10" ht="16.5">
      <c r="A193" s="22"/>
      <c r="B193" s="16"/>
      <c r="C193" s="59"/>
      <c r="D193" s="24"/>
      <c r="E193" s="48"/>
      <c r="F193" s="19">
        <f t="shared" si="48"/>
        <v>0</v>
      </c>
      <c r="G193" s="17"/>
      <c r="H193" s="18"/>
      <c r="I193" s="20"/>
      <c r="J193" s="19">
        <f t="shared" si="49"/>
        <v>0</v>
      </c>
    </row>
    <row r="194" spans="1:10" ht="16.5">
      <c r="A194" s="22"/>
      <c r="B194" s="16"/>
      <c r="C194" s="59"/>
      <c r="D194" s="24"/>
      <c r="E194" s="60"/>
      <c r="F194" s="19">
        <f t="shared" si="48"/>
        <v>0</v>
      </c>
      <c r="G194" s="17"/>
      <c r="H194" s="18"/>
      <c r="I194" s="20"/>
      <c r="J194" s="19">
        <f t="shared" si="49"/>
        <v>0</v>
      </c>
    </row>
    <row r="195" spans="1:10" ht="16.5">
      <c r="A195" s="22"/>
      <c r="B195" s="16"/>
      <c r="C195" s="59"/>
      <c r="D195" s="24"/>
      <c r="E195" s="48"/>
      <c r="F195" s="19">
        <f t="shared" si="48"/>
        <v>0</v>
      </c>
      <c r="G195" s="17"/>
      <c r="H195" s="18"/>
      <c r="I195" s="20"/>
      <c r="J195" s="19">
        <f t="shared" si="49"/>
        <v>0</v>
      </c>
    </row>
    <row r="196" spans="1:10" ht="16.5">
      <c r="A196" s="22"/>
      <c r="B196" s="16"/>
      <c r="C196" s="59"/>
      <c r="D196" s="24"/>
      <c r="E196" s="23"/>
      <c r="F196" s="19">
        <f t="shared" si="48"/>
        <v>0</v>
      </c>
      <c r="G196" s="17"/>
      <c r="H196" s="18"/>
      <c r="I196" s="20"/>
      <c r="J196" s="19">
        <f t="shared" si="49"/>
        <v>0</v>
      </c>
    </row>
    <row r="197" spans="1:10" ht="16.5">
      <c r="A197" s="22"/>
      <c r="B197" s="16"/>
      <c r="C197" s="59"/>
      <c r="D197" s="24"/>
      <c r="E197" s="23"/>
      <c r="F197" s="19">
        <f t="shared" si="48"/>
        <v>0</v>
      </c>
      <c r="G197" s="17"/>
      <c r="H197" s="18"/>
      <c r="I197" s="20"/>
      <c r="J197" s="19">
        <f t="shared" si="49"/>
        <v>0</v>
      </c>
    </row>
    <row r="198" spans="1:10" ht="16.5">
      <c r="A198" s="51"/>
      <c r="B198" s="16"/>
      <c r="C198" s="59"/>
      <c r="D198" s="24"/>
      <c r="E198" s="23"/>
      <c r="F198" s="19">
        <f t="shared" si="48"/>
        <v>0</v>
      </c>
      <c r="G198" s="17"/>
      <c r="H198" s="18"/>
      <c r="I198" s="20"/>
      <c r="J198" s="19">
        <f t="shared" si="49"/>
        <v>0</v>
      </c>
    </row>
    <row r="199" spans="1:10" ht="16.5">
      <c r="A199" s="51"/>
      <c r="B199" s="16"/>
      <c r="C199" s="59"/>
      <c r="D199" s="24"/>
      <c r="E199" s="48"/>
      <c r="F199" s="19">
        <f t="shared" si="48"/>
        <v>0</v>
      </c>
      <c r="G199" s="17"/>
      <c r="H199" s="18"/>
      <c r="I199" s="20"/>
      <c r="J199" s="19">
        <f t="shared" si="49"/>
        <v>0</v>
      </c>
    </row>
    <row r="200" spans="1:10">
      <c r="A200" s="25" t="s">
        <v>16</v>
      </c>
      <c r="B200" s="16"/>
      <c r="C200" s="26">
        <f>SUM(C177:C199)</f>
        <v>2683</v>
      </c>
      <c r="D200" s="27"/>
      <c r="E200" s="28"/>
      <c r="F200" s="29">
        <f>SUM(F177:F199)</f>
        <v>490.65999999999997</v>
      </c>
      <c r="G200" s="26">
        <f>SUM(G177:G199)</f>
        <v>2443</v>
      </c>
      <c r="H200" s="27"/>
      <c r="I200" s="30"/>
      <c r="J200" s="31">
        <f>SUM(J177:J199)</f>
        <v>580.82999999999993</v>
      </c>
    </row>
    <row r="201" spans="1:10" ht="14.25" thickBot="1">
      <c r="A201" s="32"/>
      <c r="B201" s="32"/>
      <c r="C201" s="33"/>
      <c r="D201" s="34"/>
      <c r="E201" s="35"/>
      <c r="F201" s="36">
        <f>IF(F200=0,0,ROUND(SUM(C200/F200),3))</f>
        <v>5.468</v>
      </c>
      <c r="G201" s="33"/>
      <c r="H201" s="34"/>
      <c r="I201" s="37"/>
      <c r="J201" s="36">
        <f>IF(J200=0,0,ROUND(SUM(G200/J200),3))</f>
        <v>4.2060000000000004</v>
      </c>
    </row>
    <row r="202" spans="1:10" ht="14.25" thickBot="1">
      <c r="A202" s="38"/>
      <c r="B202" s="38"/>
      <c r="C202" s="39"/>
      <c r="D202" s="39"/>
      <c r="E202" s="40"/>
      <c r="F202" s="39"/>
      <c r="G202" s="39"/>
      <c r="H202" s="39"/>
      <c r="I202" s="41" t="s">
        <v>9</v>
      </c>
      <c r="J202" s="42">
        <f>ROUND(SUM(F201-J201),3)</f>
        <v>1.262</v>
      </c>
    </row>
    <row r="203" spans="1:10" ht="14.25" thickBot="1"/>
    <row r="204" spans="1:10" ht="17.25" thickBot="1">
      <c r="A204" s="3"/>
      <c r="B204" s="4"/>
      <c r="C204" s="155" t="s">
        <v>47</v>
      </c>
      <c r="D204" s="156"/>
      <c r="E204" s="156"/>
      <c r="F204" s="157"/>
      <c r="G204" s="155" t="s">
        <v>11</v>
      </c>
      <c r="H204" s="156"/>
      <c r="I204" s="156"/>
      <c r="J204" s="157"/>
    </row>
    <row r="205" spans="1:10" ht="17.25" thickBot="1">
      <c r="A205" s="61" t="s">
        <v>12</v>
      </c>
      <c r="B205" s="61" t="s">
        <v>13</v>
      </c>
      <c r="C205" s="6" t="s">
        <v>14</v>
      </c>
      <c r="D205" s="7" t="s">
        <v>4</v>
      </c>
      <c r="E205" s="49" t="s">
        <v>15</v>
      </c>
      <c r="F205" s="62"/>
      <c r="G205" s="6" t="s">
        <v>14</v>
      </c>
      <c r="H205" s="7" t="s">
        <v>4</v>
      </c>
      <c r="I205" s="50" t="s">
        <v>15</v>
      </c>
      <c r="J205" s="8"/>
    </row>
    <row r="206" spans="1:10" ht="16.5">
      <c r="A206" s="9">
        <v>43050</v>
      </c>
      <c r="B206" s="10" t="s">
        <v>30</v>
      </c>
      <c r="C206" s="11">
        <v>275</v>
      </c>
      <c r="D206" s="12">
        <v>10</v>
      </c>
      <c r="E206" s="13">
        <v>42.67</v>
      </c>
      <c r="F206" s="19">
        <f>IF(D206=10,45,E206)</f>
        <v>45</v>
      </c>
      <c r="G206" s="11">
        <v>213</v>
      </c>
      <c r="H206" s="12">
        <v>8</v>
      </c>
      <c r="I206" s="13">
        <v>42</v>
      </c>
      <c r="J206" s="14">
        <f>IF(H206=10,45,I206)</f>
        <v>42</v>
      </c>
    </row>
    <row r="207" spans="1:10" ht="16.5">
      <c r="A207" s="15">
        <v>43057</v>
      </c>
      <c r="B207" s="16" t="s">
        <v>54</v>
      </c>
      <c r="C207" s="17">
        <v>152</v>
      </c>
      <c r="D207" s="18">
        <v>4</v>
      </c>
      <c r="E207" s="20">
        <v>19.170000000000002</v>
      </c>
      <c r="F207" s="19">
        <f>IF(D207=10,45,E207)</f>
        <v>19.170000000000002</v>
      </c>
      <c r="G207" s="17">
        <v>151</v>
      </c>
      <c r="H207" s="18">
        <v>10</v>
      </c>
      <c r="I207" s="20">
        <v>29.17</v>
      </c>
      <c r="J207" s="19">
        <f>IF(H207=10,45,I207)</f>
        <v>45</v>
      </c>
    </row>
    <row r="208" spans="1:10" ht="16.5">
      <c r="A208" s="45">
        <v>43064</v>
      </c>
      <c r="B208" s="16" t="s">
        <v>36</v>
      </c>
      <c r="C208" s="152" t="s">
        <v>57</v>
      </c>
      <c r="D208" s="153"/>
      <c r="E208" s="154"/>
      <c r="F208" s="19">
        <f t="shared" ref="F208" si="50">IF(D208=10,45,E208)</f>
        <v>0</v>
      </c>
      <c r="G208" s="152" t="s">
        <v>57</v>
      </c>
      <c r="H208" s="153"/>
      <c r="I208" s="154"/>
      <c r="J208" s="19">
        <f t="shared" ref="J208" si="51">IF(H208=10,45,I208)</f>
        <v>0</v>
      </c>
    </row>
    <row r="209" spans="1:10" ht="16.5">
      <c r="A209" s="45">
        <v>43113</v>
      </c>
      <c r="B209" s="16" t="s">
        <v>40</v>
      </c>
      <c r="C209" s="59">
        <v>212</v>
      </c>
      <c r="D209" s="24">
        <v>10</v>
      </c>
      <c r="E209" s="60">
        <v>44.17</v>
      </c>
      <c r="F209" s="19">
        <f t="shared" ref="F209:F210" si="52">IF(D209=10,45,E209)</f>
        <v>45</v>
      </c>
      <c r="G209" s="17">
        <v>172</v>
      </c>
      <c r="H209" s="18">
        <v>10</v>
      </c>
      <c r="I209" s="20">
        <v>38</v>
      </c>
      <c r="J209" s="19">
        <f t="shared" ref="J209:J210" si="53">IF(H209=10,45,I209)</f>
        <v>45</v>
      </c>
    </row>
    <row r="210" spans="1:10" ht="16.5">
      <c r="A210" s="45">
        <v>43120</v>
      </c>
      <c r="B210" s="16" t="s">
        <v>62</v>
      </c>
      <c r="C210" s="47"/>
      <c r="D210" s="24"/>
      <c r="E210" s="46"/>
      <c r="F210" s="19">
        <f t="shared" si="52"/>
        <v>0</v>
      </c>
      <c r="G210" s="17"/>
      <c r="H210" s="18"/>
      <c r="I210" s="20"/>
      <c r="J210" s="19">
        <f t="shared" si="53"/>
        <v>0</v>
      </c>
    </row>
    <row r="211" spans="1:10" ht="16.5">
      <c r="A211" s="45">
        <v>43121</v>
      </c>
      <c r="B211" s="16" t="s">
        <v>34</v>
      </c>
      <c r="C211" s="59">
        <v>237</v>
      </c>
      <c r="D211" s="24">
        <v>7</v>
      </c>
      <c r="E211" s="46">
        <v>45</v>
      </c>
      <c r="F211" s="19">
        <f>IF(D211=10,45,E211)</f>
        <v>45</v>
      </c>
      <c r="G211" s="17">
        <v>209</v>
      </c>
      <c r="H211" s="18">
        <v>10</v>
      </c>
      <c r="I211" s="20">
        <v>42.83</v>
      </c>
      <c r="J211" s="19">
        <f>IF(H211=10,45,I211)</f>
        <v>45</v>
      </c>
    </row>
    <row r="212" spans="1:10" ht="16.5">
      <c r="A212" s="15">
        <v>43127</v>
      </c>
      <c r="B212" s="16" t="s">
        <v>32</v>
      </c>
      <c r="C212" s="59">
        <v>168</v>
      </c>
      <c r="D212" s="24">
        <v>6</v>
      </c>
      <c r="E212" s="48">
        <v>38.5</v>
      </c>
      <c r="F212" s="19">
        <f t="shared" ref="F212" si="54">IF(D212=10,45,E212)</f>
        <v>38.5</v>
      </c>
      <c r="G212" s="131">
        <v>165</v>
      </c>
      <c r="H212" s="24">
        <v>10</v>
      </c>
      <c r="I212" s="48">
        <v>42.17</v>
      </c>
      <c r="J212" s="19">
        <f t="shared" ref="J212" si="55">IF(H212=10,45,I212)</f>
        <v>45</v>
      </c>
    </row>
    <row r="213" spans="1:10" ht="16.5">
      <c r="A213" s="15">
        <v>43134</v>
      </c>
      <c r="B213" s="16" t="s">
        <v>33</v>
      </c>
      <c r="C213" s="47"/>
      <c r="D213" s="24"/>
      <c r="E213" s="23"/>
      <c r="F213" s="19">
        <f>IF(D213=10,45,E213)</f>
        <v>0</v>
      </c>
      <c r="G213" s="47"/>
      <c r="H213" s="24"/>
      <c r="I213" s="23"/>
      <c r="J213" s="19">
        <f>IF(H213=10,45,I213)</f>
        <v>0</v>
      </c>
    </row>
    <row r="214" spans="1:10" ht="16.5">
      <c r="A214" s="45">
        <v>43135</v>
      </c>
      <c r="B214" s="16" t="s">
        <v>53</v>
      </c>
      <c r="C214" s="47">
        <v>245</v>
      </c>
      <c r="D214" s="24">
        <v>6</v>
      </c>
      <c r="E214" s="23">
        <v>42.33</v>
      </c>
      <c r="F214" s="19">
        <f>IF(D214=10,45,E214)</f>
        <v>42.33</v>
      </c>
      <c r="G214" s="47">
        <v>241</v>
      </c>
      <c r="H214" s="24">
        <v>4</v>
      </c>
      <c r="I214" s="23">
        <v>45</v>
      </c>
      <c r="J214" s="19">
        <f>IF(H214=10,45,I214)</f>
        <v>45</v>
      </c>
    </row>
    <row r="215" spans="1:10" ht="16.5">
      <c r="A215" s="15">
        <v>43141</v>
      </c>
      <c r="B215" s="16" t="s">
        <v>61</v>
      </c>
      <c r="C215" s="122">
        <v>109</v>
      </c>
      <c r="D215" s="124">
        <v>10</v>
      </c>
      <c r="E215" s="123">
        <v>24</v>
      </c>
      <c r="F215" s="19">
        <f>IF(D215=10,24,E215)</f>
        <v>24</v>
      </c>
      <c r="G215" s="122">
        <v>112</v>
      </c>
      <c r="H215" s="124">
        <v>6</v>
      </c>
      <c r="I215" s="123">
        <v>19.829999999999998</v>
      </c>
      <c r="J215" s="19">
        <f>IF(H215=10,24,I215)</f>
        <v>19.829999999999998</v>
      </c>
    </row>
    <row r="216" spans="1:10" ht="16.5">
      <c r="A216" s="15">
        <v>43148</v>
      </c>
      <c r="B216" s="16" t="s">
        <v>54</v>
      </c>
      <c r="C216" s="59">
        <v>131</v>
      </c>
      <c r="D216" s="24">
        <v>10</v>
      </c>
      <c r="E216" s="60">
        <v>30.67</v>
      </c>
      <c r="F216" s="19">
        <f t="shared" ref="F216:F228" si="56">IF(D216=10,45,E216)</f>
        <v>45</v>
      </c>
      <c r="G216" s="17">
        <v>132</v>
      </c>
      <c r="H216" s="18">
        <v>8</v>
      </c>
      <c r="I216" s="20">
        <v>33</v>
      </c>
      <c r="J216" s="19">
        <f t="shared" ref="J216:J228" si="57">IF(H216=10,45,I216)</f>
        <v>33</v>
      </c>
    </row>
    <row r="217" spans="1:10" ht="16.5">
      <c r="A217" s="15" t="s">
        <v>66</v>
      </c>
      <c r="B217" s="16" t="s">
        <v>36</v>
      </c>
      <c r="C217" s="59">
        <v>121</v>
      </c>
      <c r="D217" s="24">
        <v>10</v>
      </c>
      <c r="E217" s="60">
        <v>25.5</v>
      </c>
      <c r="F217" s="19">
        <f t="shared" si="56"/>
        <v>45</v>
      </c>
      <c r="G217" s="17">
        <v>139</v>
      </c>
      <c r="H217" s="18">
        <v>10</v>
      </c>
      <c r="I217" s="20">
        <v>32.67</v>
      </c>
      <c r="J217" s="19">
        <f t="shared" si="57"/>
        <v>45</v>
      </c>
    </row>
    <row r="218" spans="1:10" ht="16.5">
      <c r="A218" s="15">
        <v>43155</v>
      </c>
      <c r="B218" s="21" t="s">
        <v>40</v>
      </c>
      <c r="C218" s="47">
        <v>175</v>
      </c>
      <c r="D218" s="24">
        <v>8</v>
      </c>
      <c r="E218" s="23">
        <v>44.68</v>
      </c>
      <c r="F218" s="19">
        <f t="shared" si="56"/>
        <v>44.68</v>
      </c>
      <c r="G218" s="17">
        <v>174</v>
      </c>
      <c r="H218" s="18">
        <v>10</v>
      </c>
      <c r="I218" s="20">
        <v>27.83</v>
      </c>
      <c r="J218" s="19">
        <f t="shared" si="57"/>
        <v>45</v>
      </c>
    </row>
    <row r="219" spans="1:10" ht="16.5">
      <c r="A219" s="15">
        <v>43169</v>
      </c>
      <c r="B219" s="16" t="s">
        <v>32</v>
      </c>
      <c r="C219" s="150">
        <v>244</v>
      </c>
      <c r="D219" s="24">
        <v>7</v>
      </c>
      <c r="E219" s="151">
        <v>45</v>
      </c>
      <c r="F219" s="19">
        <f t="shared" si="56"/>
        <v>45</v>
      </c>
      <c r="G219" s="150">
        <v>120</v>
      </c>
      <c r="H219" s="24">
        <v>10</v>
      </c>
      <c r="I219" s="151">
        <v>31.33</v>
      </c>
      <c r="J219" s="19">
        <f t="shared" si="57"/>
        <v>45</v>
      </c>
    </row>
    <row r="220" spans="1:10" ht="16.5">
      <c r="A220" s="22">
        <v>43177</v>
      </c>
      <c r="B220" s="16" t="s">
        <v>34</v>
      </c>
      <c r="C220" s="59">
        <v>186</v>
      </c>
      <c r="D220" s="24">
        <v>4</v>
      </c>
      <c r="E220" s="48">
        <v>28.5</v>
      </c>
      <c r="F220" s="19">
        <f t="shared" si="56"/>
        <v>28.5</v>
      </c>
      <c r="G220" s="17">
        <v>183</v>
      </c>
      <c r="H220" s="18">
        <v>10</v>
      </c>
      <c r="I220" s="20">
        <v>40.5</v>
      </c>
      <c r="J220" s="19">
        <f t="shared" si="57"/>
        <v>45</v>
      </c>
    </row>
    <row r="221" spans="1:10" ht="16.5">
      <c r="A221" s="22">
        <v>43176</v>
      </c>
      <c r="B221" s="16" t="s">
        <v>33</v>
      </c>
      <c r="C221" s="47">
        <v>175</v>
      </c>
      <c r="D221" s="24">
        <v>10</v>
      </c>
      <c r="E221" s="23">
        <v>40.67</v>
      </c>
      <c r="F221" s="19">
        <f>IF(D221=10,45,E221)</f>
        <v>45</v>
      </c>
      <c r="G221" s="47">
        <v>238</v>
      </c>
      <c r="H221" s="24">
        <v>8</v>
      </c>
      <c r="I221" s="23">
        <v>45</v>
      </c>
      <c r="J221" s="19">
        <f t="shared" si="57"/>
        <v>45</v>
      </c>
    </row>
    <row r="222" spans="1:10" ht="16.5">
      <c r="A222" s="22">
        <v>43183</v>
      </c>
      <c r="B222" s="16" t="s">
        <v>53</v>
      </c>
      <c r="C222" s="152" t="s">
        <v>57</v>
      </c>
      <c r="D222" s="153"/>
      <c r="E222" s="154"/>
      <c r="F222" s="19">
        <f t="shared" ref="F222" si="58">IF(D222=10,45,E222)</f>
        <v>0</v>
      </c>
      <c r="G222" s="152" t="s">
        <v>57</v>
      </c>
      <c r="H222" s="153"/>
      <c r="I222" s="154"/>
      <c r="J222" s="19">
        <f t="shared" si="57"/>
        <v>0</v>
      </c>
    </row>
    <row r="223" spans="1:10" ht="16.5">
      <c r="A223" s="22"/>
      <c r="B223" s="16"/>
      <c r="C223" s="59"/>
      <c r="D223" s="24"/>
      <c r="E223" s="60"/>
      <c r="F223" s="19">
        <f t="shared" si="56"/>
        <v>0</v>
      </c>
      <c r="G223" s="17"/>
      <c r="H223" s="18"/>
      <c r="I223" s="20"/>
      <c r="J223" s="19">
        <f t="shared" si="57"/>
        <v>0</v>
      </c>
    </row>
    <row r="224" spans="1:10" ht="16.5">
      <c r="A224" s="22"/>
      <c r="B224" s="16"/>
      <c r="C224" s="59"/>
      <c r="D224" s="24"/>
      <c r="E224" s="48"/>
      <c r="F224" s="19">
        <f t="shared" si="56"/>
        <v>0</v>
      </c>
      <c r="G224" s="17"/>
      <c r="H224" s="18"/>
      <c r="I224" s="20"/>
      <c r="J224" s="19">
        <f t="shared" si="57"/>
        <v>0</v>
      </c>
    </row>
    <row r="225" spans="1:10" ht="16.5">
      <c r="A225" s="22"/>
      <c r="B225" s="16"/>
      <c r="C225" s="59"/>
      <c r="D225" s="24"/>
      <c r="E225" s="23"/>
      <c r="F225" s="19">
        <f t="shared" si="56"/>
        <v>0</v>
      </c>
      <c r="G225" s="17"/>
      <c r="H225" s="18"/>
      <c r="I225" s="20"/>
      <c r="J225" s="19">
        <f t="shared" si="57"/>
        <v>0</v>
      </c>
    </row>
    <row r="226" spans="1:10" ht="16.5">
      <c r="A226" s="22"/>
      <c r="B226" s="16"/>
      <c r="C226" s="59"/>
      <c r="D226" s="24"/>
      <c r="E226" s="23"/>
      <c r="F226" s="19">
        <f t="shared" si="56"/>
        <v>0</v>
      </c>
      <c r="G226" s="17"/>
      <c r="H226" s="18"/>
      <c r="I226" s="20"/>
      <c r="J226" s="19">
        <f t="shared" si="57"/>
        <v>0</v>
      </c>
    </row>
    <row r="227" spans="1:10" ht="16.5">
      <c r="A227" s="51"/>
      <c r="B227" s="16"/>
      <c r="C227" s="59"/>
      <c r="D227" s="24"/>
      <c r="E227" s="23"/>
      <c r="F227" s="19">
        <f t="shared" si="56"/>
        <v>0</v>
      </c>
      <c r="G227" s="17"/>
      <c r="H227" s="18"/>
      <c r="I227" s="20"/>
      <c r="J227" s="19">
        <f t="shared" si="57"/>
        <v>0</v>
      </c>
    </row>
    <row r="228" spans="1:10" ht="16.5">
      <c r="A228" s="51"/>
      <c r="B228" s="16"/>
      <c r="C228" s="59"/>
      <c r="D228" s="24"/>
      <c r="E228" s="48"/>
      <c r="F228" s="19">
        <f t="shared" si="56"/>
        <v>0</v>
      </c>
      <c r="G228" s="17"/>
      <c r="H228" s="18"/>
      <c r="I228" s="20"/>
      <c r="J228" s="19">
        <f t="shared" si="57"/>
        <v>0</v>
      </c>
    </row>
    <row r="229" spans="1:10">
      <c r="A229" s="25" t="s">
        <v>16</v>
      </c>
      <c r="B229" s="16"/>
      <c r="C229" s="26">
        <f>SUM(C206:C228)</f>
        <v>2430</v>
      </c>
      <c r="D229" s="27"/>
      <c r="E229" s="28"/>
      <c r="F229" s="29">
        <f>SUM(F206:F228)</f>
        <v>512.18000000000006</v>
      </c>
      <c r="G229" s="26">
        <f>SUM(G206:G228)</f>
        <v>2249</v>
      </c>
      <c r="H229" s="27"/>
      <c r="I229" s="30"/>
      <c r="J229" s="31">
        <f>SUM(J206:J228)</f>
        <v>544.82999999999993</v>
      </c>
    </row>
    <row r="230" spans="1:10" ht="14.25" thickBot="1">
      <c r="A230" s="32"/>
      <c r="B230" s="32"/>
      <c r="C230" s="33"/>
      <c r="D230" s="34"/>
      <c r="E230" s="35"/>
      <c r="F230" s="36">
        <f>IF(F229=0,0,ROUND(SUM(C229/F229),3))</f>
        <v>4.7439999999999998</v>
      </c>
      <c r="G230" s="33"/>
      <c r="H230" s="34"/>
      <c r="I230" s="37"/>
      <c r="J230" s="36">
        <f>IF(J229=0,0,ROUND(SUM(G229/J229),3))</f>
        <v>4.1280000000000001</v>
      </c>
    </row>
    <row r="231" spans="1:10" ht="14.25" thickBot="1">
      <c r="A231" s="38"/>
      <c r="B231" s="38"/>
      <c r="C231" s="39"/>
      <c r="D231" s="39"/>
      <c r="E231" s="40"/>
      <c r="F231" s="39"/>
      <c r="G231" s="39"/>
      <c r="H231" s="39"/>
      <c r="I231" s="41" t="s">
        <v>9</v>
      </c>
      <c r="J231" s="42">
        <f>ROUND(SUM(F230-J230),3)</f>
        <v>0.61599999999999999</v>
      </c>
    </row>
    <row r="232" spans="1:10" ht="14.25" thickBot="1"/>
    <row r="233" spans="1:10" ht="17.25" thickBot="1">
      <c r="A233" s="3"/>
      <c r="B233" s="4"/>
      <c r="C233" s="155" t="s">
        <v>34</v>
      </c>
      <c r="D233" s="156"/>
      <c r="E233" s="156"/>
      <c r="F233" s="157"/>
      <c r="G233" s="155" t="s">
        <v>11</v>
      </c>
      <c r="H233" s="156"/>
      <c r="I233" s="156"/>
      <c r="J233" s="157"/>
    </row>
    <row r="234" spans="1:10" ht="17.25" thickBot="1">
      <c r="A234" s="61" t="s">
        <v>12</v>
      </c>
      <c r="B234" s="61" t="s">
        <v>13</v>
      </c>
      <c r="C234" s="6" t="s">
        <v>14</v>
      </c>
      <c r="D234" s="7" t="s">
        <v>4</v>
      </c>
      <c r="E234" s="49" t="s">
        <v>15</v>
      </c>
      <c r="F234" s="62"/>
      <c r="G234" s="6" t="s">
        <v>14</v>
      </c>
      <c r="H234" s="7" t="s">
        <v>4</v>
      </c>
      <c r="I234" s="50" t="s">
        <v>15</v>
      </c>
      <c r="J234" s="8"/>
    </row>
    <row r="235" spans="1:10" ht="16.5">
      <c r="A235" s="9">
        <v>43050</v>
      </c>
      <c r="B235" s="10" t="s">
        <v>40</v>
      </c>
      <c r="C235" s="11">
        <v>92</v>
      </c>
      <c r="D235" s="12">
        <v>10</v>
      </c>
      <c r="E235" s="13">
        <v>27</v>
      </c>
      <c r="F235" s="19">
        <f>IF(D235=10,45,E235)</f>
        <v>45</v>
      </c>
      <c r="G235" s="11">
        <v>337</v>
      </c>
      <c r="H235" s="12">
        <v>6</v>
      </c>
      <c r="I235" s="13">
        <v>41</v>
      </c>
      <c r="J235" s="14">
        <f>IF(H235=10,45,I235)</f>
        <v>41</v>
      </c>
    </row>
    <row r="236" spans="1:10" ht="16.5">
      <c r="A236" s="45">
        <v>43064</v>
      </c>
      <c r="B236" s="16" t="s">
        <v>53</v>
      </c>
      <c r="C236" s="152" t="s">
        <v>57</v>
      </c>
      <c r="D236" s="153"/>
      <c r="E236" s="154"/>
      <c r="F236" s="19">
        <f t="shared" ref="F236" si="59">IF(D236=10,45,E236)</f>
        <v>0</v>
      </c>
      <c r="G236" s="152" t="s">
        <v>57</v>
      </c>
      <c r="H236" s="153"/>
      <c r="I236" s="154"/>
      <c r="J236" s="19">
        <f t="shared" ref="J236" si="60">IF(H236=10,45,I236)</f>
        <v>0</v>
      </c>
    </row>
    <row r="237" spans="1:10" ht="16.5">
      <c r="A237" s="45">
        <v>43113</v>
      </c>
      <c r="B237" s="16" t="s">
        <v>38</v>
      </c>
      <c r="C237" s="127">
        <v>111</v>
      </c>
      <c r="D237" s="24">
        <v>5</v>
      </c>
      <c r="E237" s="128">
        <v>24</v>
      </c>
      <c r="F237" s="19">
        <f t="shared" ref="F237:F239" si="61">IF(D237=10,45,E237)</f>
        <v>24</v>
      </c>
      <c r="G237" s="127">
        <v>110</v>
      </c>
      <c r="H237" s="24">
        <v>10</v>
      </c>
      <c r="I237" s="128">
        <v>36.5</v>
      </c>
      <c r="J237" s="19">
        <f t="shared" ref="J237:J239" si="62">IF(H237=10,45,I237)</f>
        <v>45</v>
      </c>
    </row>
    <row r="238" spans="1:10" ht="16.5">
      <c r="A238" s="45">
        <v>43120</v>
      </c>
      <c r="B238" s="16" t="s">
        <v>33</v>
      </c>
      <c r="C238" s="59">
        <v>138</v>
      </c>
      <c r="D238" s="24">
        <v>3</v>
      </c>
      <c r="E238" s="60">
        <v>23.67</v>
      </c>
      <c r="F238" s="19">
        <f t="shared" si="61"/>
        <v>23.67</v>
      </c>
      <c r="G238" s="47">
        <v>136</v>
      </c>
      <c r="H238" s="24">
        <v>10</v>
      </c>
      <c r="I238" s="46">
        <v>28.67</v>
      </c>
      <c r="J238" s="19">
        <f t="shared" si="62"/>
        <v>45</v>
      </c>
    </row>
    <row r="239" spans="1:10" ht="16.5">
      <c r="A239" s="45">
        <v>43121</v>
      </c>
      <c r="B239" s="16" t="s">
        <v>64</v>
      </c>
      <c r="C239" s="17">
        <v>209</v>
      </c>
      <c r="D239" s="18">
        <v>10</v>
      </c>
      <c r="E239" s="20">
        <v>42.83</v>
      </c>
      <c r="F239" s="19">
        <f t="shared" si="61"/>
        <v>45</v>
      </c>
      <c r="G239" s="130">
        <v>237</v>
      </c>
      <c r="H239" s="24">
        <v>7</v>
      </c>
      <c r="I239" s="46">
        <v>45</v>
      </c>
      <c r="J239" s="19">
        <f t="shared" si="62"/>
        <v>45</v>
      </c>
    </row>
    <row r="240" spans="1:10" ht="16.5">
      <c r="A240" s="45">
        <v>43127</v>
      </c>
      <c r="B240" s="16" t="s">
        <v>61</v>
      </c>
      <c r="C240" s="59">
        <v>141</v>
      </c>
      <c r="D240" s="24">
        <v>10</v>
      </c>
      <c r="E240" s="46">
        <v>38.33</v>
      </c>
      <c r="F240" s="19">
        <f>IF(D240=10,45,E240)</f>
        <v>45</v>
      </c>
      <c r="G240" s="17">
        <v>174</v>
      </c>
      <c r="H240" s="18">
        <v>10</v>
      </c>
      <c r="I240" s="20">
        <v>42.17</v>
      </c>
      <c r="J240" s="19">
        <f>IF(H240=10,45,I240)</f>
        <v>45</v>
      </c>
    </row>
    <row r="241" spans="1:10" ht="16.5">
      <c r="A241" s="15">
        <v>43134</v>
      </c>
      <c r="B241" s="16" t="s">
        <v>54</v>
      </c>
      <c r="C241" s="152" t="s">
        <v>59</v>
      </c>
      <c r="D241" s="153"/>
      <c r="E241" s="154"/>
      <c r="F241" s="19">
        <f t="shared" ref="F241" si="63">IF(D241=10,45,E241)</f>
        <v>0</v>
      </c>
      <c r="G241" s="152" t="s">
        <v>59</v>
      </c>
      <c r="H241" s="153"/>
      <c r="I241" s="154"/>
      <c r="J241" s="19">
        <f t="shared" ref="J241" si="64">IF(H241=10,45,I241)</f>
        <v>0</v>
      </c>
    </row>
    <row r="242" spans="1:10" ht="16.5">
      <c r="A242" s="15">
        <v>43135</v>
      </c>
      <c r="B242" s="16" t="s">
        <v>35</v>
      </c>
      <c r="C242" s="47">
        <v>122</v>
      </c>
      <c r="D242" s="24">
        <v>10</v>
      </c>
      <c r="E242" s="23">
        <v>43.67</v>
      </c>
      <c r="F242" s="19">
        <f>IF(D242=10,45,E242)</f>
        <v>45</v>
      </c>
      <c r="G242" s="17">
        <v>218</v>
      </c>
      <c r="H242" s="18">
        <v>10</v>
      </c>
      <c r="I242" s="20">
        <v>44.5</v>
      </c>
      <c r="J242" s="19">
        <f>IF(H242=10,45,I242)</f>
        <v>45</v>
      </c>
    </row>
    <row r="243" spans="1:10" ht="16.5">
      <c r="A243" s="45">
        <v>43155</v>
      </c>
      <c r="B243" s="16" t="s">
        <v>38</v>
      </c>
      <c r="C243" s="152" t="s">
        <v>67</v>
      </c>
      <c r="D243" s="153"/>
      <c r="E243" s="154"/>
      <c r="F243" s="19">
        <f t="shared" ref="F243" si="65">IF(D243=10,45,E243)</f>
        <v>0</v>
      </c>
      <c r="G243" s="152" t="s">
        <v>67</v>
      </c>
      <c r="H243" s="153"/>
      <c r="I243" s="154"/>
      <c r="J243" s="19">
        <f>IF(H243=10,45,I243)</f>
        <v>0</v>
      </c>
    </row>
    <row r="244" spans="1:10" ht="16.5">
      <c r="A244" s="15">
        <v>43162</v>
      </c>
      <c r="B244" s="16" t="s">
        <v>33</v>
      </c>
      <c r="C244" s="122">
        <v>146</v>
      </c>
      <c r="D244" s="124">
        <v>10</v>
      </c>
      <c r="E244" s="123">
        <v>33</v>
      </c>
      <c r="F244" s="19">
        <f t="shared" ref="F244:F257" si="66">IF(D244=10,45,E244)</f>
        <v>45</v>
      </c>
      <c r="G244" s="47">
        <v>349</v>
      </c>
      <c r="H244" s="24">
        <v>6</v>
      </c>
      <c r="I244" s="23">
        <v>45</v>
      </c>
      <c r="J244" s="19">
        <f t="shared" ref="J244:J257" si="67">IF(H244=10,45,I244)</f>
        <v>45</v>
      </c>
    </row>
    <row r="245" spans="1:10" ht="16.5">
      <c r="A245" s="15">
        <v>43169</v>
      </c>
      <c r="B245" s="16" t="s">
        <v>61</v>
      </c>
      <c r="C245" s="59">
        <v>207</v>
      </c>
      <c r="D245" s="24">
        <v>9</v>
      </c>
      <c r="E245" s="60">
        <v>45</v>
      </c>
      <c r="F245" s="19">
        <f t="shared" si="66"/>
        <v>45</v>
      </c>
      <c r="G245" s="150">
        <v>387</v>
      </c>
      <c r="H245" s="24">
        <v>7</v>
      </c>
      <c r="I245" s="151">
        <v>45</v>
      </c>
      <c r="J245" s="19">
        <f t="shared" si="67"/>
        <v>45</v>
      </c>
    </row>
    <row r="246" spans="1:10" ht="16.5">
      <c r="A246" s="15">
        <v>43170</v>
      </c>
      <c r="B246" s="16" t="s">
        <v>53</v>
      </c>
      <c r="C246" s="17">
        <v>239</v>
      </c>
      <c r="D246" s="18">
        <v>6</v>
      </c>
      <c r="E246" s="20">
        <v>45</v>
      </c>
      <c r="F246" s="19">
        <f t="shared" si="66"/>
        <v>45</v>
      </c>
      <c r="G246" s="17">
        <v>378</v>
      </c>
      <c r="H246" s="18">
        <v>9</v>
      </c>
      <c r="I246" s="20">
        <v>45</v>
      </c>
      <c r="J246" s="19">
        <f t="shared" si="67"/>
        <v>45</v>
      </c>
    </row>
    <row r="247" spans="1:10" ht="16.5">
      <c r="A247" s="15">
        <v>43176</v>
      </c>
      <c r="B247" s="21" t="s">
        <v>64</v>
      </c>
      <c r="C247" s="47">
        <v>183</v>
      </c>
      <c r="D247" s="24">
        <v>10</v>
      </c>
      <c r="E247" s="23">
        <v>40.5</v>
      </c>
      <c r="F247" s="19">
        <f t="shared" si="66"/>
        <v>45</v>
      </c>
      <c r="G247" s="17">
        <v>186</v>
      </c>
      <c r="H247" s="18">
        <v>4</v>
      </c>
      <c r="I247" s="20">
        <v>28.5</v>
      </c>
      <c r="J247" s="19">
        <f t="shared" si="67"/>
        <v>28.5</v>
      </c>
    </row>
    <row r="248" spans="1:10" ht="16.5">
      <c r="A248" s="22">
        <v>43184</v>
      </c>
      <c r="B248" s="16" t="s">
        <v>35</v>
      </c>
      <c r="C248" s="152" t="s">
        <v>57</v>
      </c>
      <c r="D248" s="153"/>
      <c r="E248" s="154"/>
      <c r="F248" s="19">
        <f t="shared" si="66"/>
        <v>0</v>
      </c>
      <c r="G248" s="152" t="s">
        <v>57</v>
      </c>
      <c r="H248" s="153"/>
      <c r="I248" s="154"/>
      <c r="J248" s="19">
        <f t="shared" si="67"/>
        <v>0</v>
      </c>
    </row>
    <row r="249" spans="1:10" ht="16.5">
      <c r="A249" s="22"/>
      <c r="B249" s="16"/>
      <c r="C249" s="59"/>
      <c r="D249" s="24"/>
      <c r="E249" s="48"/>
      <c r="F249" s="19">
        <f t="shared" si="66"/>
        <v>0</v>
      </c>
      <c r="G249" s="17"/>
      <c r="H249" s="18"/>
      <c r="I249" s="20"/>
      <c r="J249" s="19">
        <f t="shared" si="67"/>
        <v>0</v>
      </c>
    </row>
    <row r="250" spans="1:10" ht="16.5">
      <c r="A250" s="22"/>
      <c r="B250" s="16"/>
      <c r="C250" s="59"/>
      <c r="D250" s="24"/>
      <c r="E250" s="48"/>
      <c r="F250" s="19">
        <f t="shared" si="66"/>
        <v>0</v>
      </c>
      <c r="G250" s="17"/>
      <c r="H250" s="18"/>
      <c r="I250" s="20"/>
      <c r="J250" s="19">
        <f t="shared" si="67"/>
        <v>0</v>
      </c>
    </row>
    <row r="251" spans="1:10" ht="16.5">
      <c r="A251" s="22"/>
      <c r="B251" s="16"/>
      <c r="C251" s="59"/>
      <c r="D251" s="24"/>
      <c r="E251" s="48"/>
      <c r="F251" s="19">
        <f t="shared" si="66"/>
        <v>0</v>
      </c>
      <c r="G251" s="17"/>
      <c r="H251" s="18"/>
      <c r="I251" s="20"/>
      <c r="J251" s="19">
        <f t="shared" si="67"/>
        <v>0</v>
      </c>
    </row>
    <row r="252" spans="1:10" ht="16.5">
      <c r="A252" s="22"/>
      <c r="B252" s="16"/>
      <c r="C252" s="59"/>
      <c r="D252" s="24"/>
      <c r="E252" s="60"/>
      <c r="F252" s="19">
        <f t="shared" si="66"/>
        <v>0</v>
      </c>
      <c r="G252" s="17"/>
      <c r="H252" s="18"/>
      <c r="I252" s="20"/>
      <c r="J252" s="19">
        <f t="shared" si="67"/>
        <v>0</v>
      </c>
    </row>
    <row r="253" spans="1:10" ht="16.5">
      <c r="A253" s="22"/>
      <c r="B253" s="16"/>
      <c r="C253" s="59"/>
      <c r="D253" s="24"/>
      <c r="E253" s="48"/>
      <c r="F253" s="19">
        <f t="shared" si="66"/>
        <v>0</v>
      </c>
      <c r="G253" s="17"/>
      <c r="H253" s="18"/>
      <c r="I253" s="20"/>
      <c r="J253" s="19">
        <f t="shared" si="67"/>
        <v>0</v>
      </c>
    </row>
    <row r="254" spans="1:10" ht="16.5">
      <c r="A254" s="22"/>
      <c r="B254" s="16"/>
      <c r="C254" s="59"/>
      <c r="D254" s="24"/>
      <c r="E254" s="23"/>
      <c r="F254" s="19">
        <f t="shared" si="66"/>
        <v>0</v>
      </c>
      <c r="G254" s="17"/>
      <c r="H254" s="18"/>
      <c r="I254" s="20"/>
      <c r="J254" s="19">
        <f t="shared" si="67"/>
        <v>0</v>
      </c>
    </row>
    <row r="255" spans="1:10" ht="16.5">
      <c r="A255" s="22"/>
      <c r="B255" s="16"/>
      <c r="C255" s="59"/>
      <c r="D255" s="24"/>
      <c r="E255" s="23"/>
      <c r="F255" s="19">
        <f t="shared" si="66"/>
        <v>0</v>
      </c>
      <c r="G255" s="17"/>
      <c r="H255" s="18"/>
      <c r="I255" s="20"/>
      <c r="J255" s="19">
        <f t="shared" si="67"/>
        <v>0</v>
      </c>
    </row>
    <row r="256" spans="1:10" ht="16.5">
      <c r="A256" s="51"/>
      <c r="B256" s="16"/>
      <c r="C256" s="59"/>
      <c r="D256" s="24"/>
      <c r="E256" s="23"/>
      <c r="F256" s="19">
        <f t="shared" si="66"/>
        <v>0</v>
      </c>
      <c r="G256" s="17"/>
      <c r="H256" s="18"/>
      <c r="I256" s="20"/>
      <c r="J256" s="19">
        <f t="shared" si="67"/>
        <v>0</v>
      </c>
    </row>
    <row r="257" spans="1:10" ht="16.5">
      <c r="A257" s="51"/>
      <c r="B257" s="16"/>
      <c r="C257" s="59"/>
      <c r="D257" s="24"/>
      <c r="E257" s="48"/>
      <c r="F257" s="19">
        <f t="shared" si="66"/>
        <v>0</v>
      </c>
      <c r="G257" s="17"/>
      <c r="H257" s="18"/>
      <c r="I257" s="20"/>
      <c r="J257" s="19">
        <f t="shared" si="67"/>
        <v>0</v>
      </c>
    </row>
    <row r="258" spans="1:10">
      <c r="A258" s="25" t="s">
        <v>16</v>
      </c>
      <c r="B258" s="16"/>
      <c r="C258" s="26">
        <f>SUM(C235:C257)</f>
        <v>1588</v>
      </c>
      <c r="D258" s="27"/>
      <c r="E258" s="28"/>
      <c r="F258" s="29">
        <f>SUM(F235:F257)</f>
        <v>407.67</v>
      </c>
      <c r="G258" s="26">
        <f>SUM(G235:G257)</f>
        <v>2512</v>
      </c>
      <c r="H258" s="27"/>
      <c r="I258" s="30"/>
      <c r="J258" s="31">
        <f>SUM(J235:J257)</f>
        <v>429.5</v>
      </c>
    </row>
    <row r="259" spans="1:10" ht="14.25" thickBot="1">
      <c r="A259" s="32"/>
      <c r="B259" s="32"/>
      <c r="C259" s="33"/>
      <c r="D259" s="34"/>
      <c r="E259" s="35"/>
      <c r="F259" s="36">
        <f>IF(F258=0,0,ROUND(SUM(C258/F258),3))</f>
        <v>3.895</v>
      </c>
      <c r="G259" s="33"/>
      <c r="H259" s="34"/>
      <c r="I259" s="37"/>
      <c r="J259" s="36">
        <f>IF(J258=0,0,ROUND(SUM(G258/J258),3))</f>
        <v>5.8490000000000002</v>
      </c>
    </row>
    <row r="260" spans="1:10" ht="14.25" thickBot="1">
      <c r="A260" s="38"/>
      <c r="B260" s="38"/>
      <c r="C260" s="39"/>
      <c r="D260" s="39"/>
      <c r="E260" s="40"/>
      <c r="F260" s="39"/>
      <c r="G260" s="39"/>
      <c r="H260" s="39"/>
      <c r="I260" s="41" t="s">
        <v>9</v>
      </c>
      <c r="J260" s="42">
        <f>ROUND(SUM(F259-J259),3)</f>
        <v>-1.954</v>
      </c>
    </row>
    <row r="261" spans="1:10">
      <c r="F261" s="57"/>
    </row>
    <row r="64664" spans="6:6">
      <c r="F64664" s="57"/>
    </row>
  </sheetData>
  <mergeCells count="76">
    <mergeCell ref="C233:F233"/>
    <mergeCell ref="G233:J233"/>
    <mergeCell ref="C208:E208"/>
    <mergeCell ref="G208:I208"/>
    <mergeCell ref="C150:E150"/>
    <mergeCell ref="G150:I150"/>
    <mergeCell ref="C179:E179"/>
    <mergeCell ref="G179:I179"/>
    <mergeCell ref="C204:F204"/>
    <mergeCell ref="G204:J204"/>
    <mergeCell ref="C175:F175"/>
    <mergeCell ref="G175:J175"/>
    <mergeCell ref="C1:F1"/>
    <mergeCell ref="G1:J1"/>
    <mergeCell ref="C30:F30"/>
    <mergeCell ref="G30:J30"/>
    <mergeCell ref="C5:E5"/>
    <mergeCell ref="G5:I5"/>
    <mergeCell ref="C13:E13"/>
    <mergeCell ref="G13:I13"/>
    <mergeCell ref="C15:E15"/>
    <mergeCell ref="G15:I15"/>
    <mergeCell ref="C18:E18"/>
    <mergeCell ref="G18:I18"/>
    <mergeCell ref="C34:E34"/>
    <mergeCell ref="G34:I34"/>
    <mergeCell ref="C11:E11"/>
    <mergeCell ref="G11:I11"/>
    <mergeCell ref="G68:I68"/>
    <mergeCell ref="C68:E68"/>
    <mergeCell ref="C59:F59"/>
    <mergeCell ref="G59:J59"/>
    <mergeCell ref="C63:E63"/>
    <mergeCell ref="G63:I63"/>
    <mergeCell ref="C64:E64"/>
    <mergeCell ref="G64:I64"/>
    <mergeCell ref="C67:E67"/>
    <mergeCell ref="G67:I67"/>
    <mergeCell ref="C45:E45"/>
    <mergeCell ref="G45:I45"/>
    <mergeCell ref="G121:I121"/>
    <mergeCell ref="C121:E121"/>
    <mergeCell ref="C35:E35"/>
    <mergeCell ref="G35:I35"/>
    <mergeCell ref="C146:F146"/>
    <mergeCell ref="G146:J146"/>
    <mergeCell ref="C92:E92"/>
    <mergeCell ref="G92:I92"/>
    <mergeCell ref="C120:E120"/>
    <mergeCell ref="G120:I120"/>
    <mergeCell ref="C117:F117"/>
    <mergeCell ref="G117:J117"/>
    <mergeCell ref="C88:F88"/>
    <mergeCell ref="G88:J88"/>
    <mergeCell ref="C48:E48"/>
    <mergeCell ref="G48:I48"/>
    <mergeCell ref="C75:E75"/>
    <mergeCell ref="G75:I75"/>
    <mergeCell ref="C104:E104"/>
    <mergeCell ref="G104:I104"/>
    <mergeCell ref="C222:E222"/>
    <mergeCell ref="G222:I222"/>
    <mergeCell ref="C248:E248"/>
    <mergeCell ref="G248:I248"/>
    <mergeCell ref="C134:E134"/>
    <mergeCell ref="G134:I134"/>
    <mergeCell ref="C162:E162"/>
    <mergeCell ref="G162:I162"/>
    <mergeCell ref="C192:E192"/>
    <mergeCell ref="G192:I192"/>
    <mergeCell ref="C241:E241"/>
    <mergeCell ref="G241:I241"/>
    <mergeCell ref="C243:E243"/>
    <mergeCell ref="G243:I243"/>
    <mergeCell ref="C236:E236"/>
    <mergeCell ref="G236:I236"/>
  </mergeCells>
  <phoneticPr fontId="0" type="noConversion"/>
  <printOptions horizontalCentered="1"/>
  <pageMargins left="0.39370078740157499" right="0.39370078740157499" top="1.22" bottom="0.39370078740157499" header="0.23622047244094499" footer="0.39370078740157499"/>
  <pageSetup paperSize="9" scale="95" orientation="portrait" horizontalDpi="4294967294" verticalDpi="300" r:id="rId1"/>
  <headerFooter alignWithMargins="0">
    <oddHeader>&amp;C&amp;"Arial,Bold"&amp;12&amp;ESENIOR CLUB &amp;10CRICKET 2003/04NETT RUN RATEGROUP ONE</oddHeader>
  </headerFooter>
  <rowBreaks count="1" manualBreakCount="1"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6"/>
  <sheetViews>
    <sheetView tabSelected="1" view="pageBreakPreview" topLeftCell="A13" zoomScale="60" zoomScaleNormal="100" workbookViewId="0">
      <selection activeCell="M22" sqref="M22"/>
    </sheetView>
  </sheetViews>
  <sheetFormatPr defaultColWidth="9.140625" defaultRowHeight="16.5" customHeight="1"/>
  <cols>
    <col min="1" max="1" width="23.5703125" style="64" customWidth="1"/>
    <col min="2" max="9" width="6.7109375" style="64" customWidth="1"/>
    <col min="10" max="10" width="7.5703125" style="64" customWidth="1"/>
    <col min="11" max="11" width="11.7109375" style="64" customWidth="1"/>
    <col min="12" max="13" width="6.7109375" style="64" customWidth="1"/>
    <col min="14" max="14" width="9.28515625" style="64" customWidth="1"/>
    <col min="15" max="16" width="4.7109375" style="64" customWidth="1"/>
    <col min="17" max="16384" width="9.140625" style="64"/>
  </cols>
  <sheetData>
    <row r="1" spans="1:17" ht="21.75" customHeight="1">
      <c r="A1" s="160" t="s">
        <v>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25"/>
      <c r="M1" s="125"/>
      <c r="N1" s="125"/>
      <c r="O1" s="63"/>
      <c r="P1" s="63"/>
      <c r="Q1" s="63"/>
    </row>
    <row r="2" spans="1:17" ht="15" customHeight="1">
      <c r="A2" s="161" t="s">
        <v>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26"/>
      <c r="M2" s="126"/>
      <c r="N2" s="126"/>
      <c r="O2" s="63"/>
      <c r="P2" s="63"/>
      <c r="Q2" s="63"/>
    </row>
    <row r="3" spans="1:17" ht="15" customHeight="1" thickBo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6"/>
      <c r="N3" s="66"/>
    </row>
    <row r="4" spans="1:17" ht="16.5" customHeight="1" thickBot="1">
      <c r="A4" s="119" t="s">
        <v>0</v>
      </c>
      <c r="B4" s="120" t="s">
        <v>26</v>
      </c>
      <c r="C4" s="120" t="s">
        <v>48</v>
      </c>
      <c r="D4" s="120" t="s">
        <v>27</v>
      </c>
      <c r="E4" s="120" t="s">
        <v>28</v>
      </c>
      <c r="F4" s="120" t="s">
        <v>49</v>
      </c>
      <c r="G4" s="120" t="s">
        <v>29</v>
      </c>
      <c r="H4" s="120" t="s">
        <v>50</v>
      </c>
      <c r="I4" s="120" t="s">
        <v>51</v>
      </c>
      <c r="J4" s="120" t="s">
        <v>31</v>
      </c>
      <c r="K4" s="121" t="s">
        <v>1</v>
      </c>
      <c r="L4" s="67"/>
      <c r="M4" s="67"/>
      <c r="N4" s="67"/>
    </row>
    <row r="5" spans="1:17" ht="16.5" customHeight="1">
      <c r="A5" s="103" t="s">
        <v>20</v>
      </c>
      <c r="B5" s="115"/>
      <c r="C5" s="68">
        <v>6</v>
      </c>
      <c r="D5" s="69">
        <v>6</v>
      </c>
      <c r="E5" s="69">
        <v>0</v>
      </c>
      <c r="F5" s="132">
        <v>0</v>
      </c>
      <c r="G5" s="70">
        <v>0</v>
      </c>
      <c r="H5" s="69">
        <v>0</v>
      </c>
      <c r="I5" s="69">
        <v>1</v>
      </c>
      <c r="J5" s="69">
        <v>0</v>
      </c>
      <c r="K5" s="71">
        <f t="shared" ref="K5:K13" si="0">SUM(B5:J5)</f>
        <v>13</v>
      </c>
    </row>
    <row r="6" spans="1:17" ht="16.5" customHeight="1">
      <c r="A6" s="72" t="s">
        <v>25</v>
      </c>
      <c r="B6" s="73">
        <v>0</v>
      </c>
      <c r="C6" s="116"/>
      <c r="D6" s="74">
        <v>6</v>
      </c>
      <c r="E6" s="74">
        <v>3</v>
      </c>
      <c r="F6" s="74">
        <v>0</v>
      </c>
      <c r="G6" s="75">
        <v>6</v>
      </c>
      <c r="H6" s="74">
        <v>6</v>
      </c>
      <c r="I6" s="144">
        <v>3</v>
      </c>
      <c r="J6" s="76">
        <v>0</v>
      </c>
      <c r="K6" s="77">
        <f t="shared" si="0"/>
        <v>24</v>
      </c>
    </row>
    <row r="7" spans="1:17" ht="16.5" customHeight="1">
      <c r="A7" s="72" t="s">
        <v>22</v>
      </c>
      <c r="B7" s="139" t="s">
        <v>27</v>
      </c>
      <c r="C7" s="78">
        <v>0</v>
      </c>
      <c r="D7" s="116"/>
      <c r="E7" s="74">
        <v>0</v>
      </c>
      <c r="F7" s="129" t="s">
        <v>27</v>
      </c>
      <c r="G7" s="75">
        <v>0</v>
      </c>
      <c r="H7" s="74">
        <v>3</v>
      </c>
      <c r="I7" s="74">
        <v>0</v>
      </c>
      <c r="J7" s="129" t="s">
        <v>27</v>
      </c>
      <c r="K7" s="77">
        <f>SUM(B7:J7)</f>
        <v>3</v>
      </c>
    </row>
    <row r="8" spans="1:17" ht="16.5" customHeight="1">
      <c r="A8" s="72" t="s">
        <v>23</v>
      </c>
      <c r="B8" s="78">
        <v>6</v>
      </c>
      <c r="C8" s="78">
        <v>3</v>
      </c>
      <c r="D8" s="74">
        <v>6</v>
      </c>
      <c r="E8" s="116"/>
      <c r="F8" s="74">
        <v>1</v>
      </c>
      <c r="G8" s="75">
        <v>0</v>
      </c>
      <c r="H8" s="74">
        <v>6</v>
      </c>
      <c r="I8" s="74">
        <v>1</v>
      </c>
      <c r="J8" s="74">
        <v>6</v>
      </c>
      <c r="K8" s="77">
        <f t="shared" si="0"/>
        <v>29</v>
      </c>
    </row>
    <row r="9" spans="1:17" ht="16.5" customHeight="1">
      <c r="A9" s="72" t="s">
        <v>44</v>
      </c>
      <c r="B9" s="78">
        <v>6</v>
      </c>
      <c r="C9" s="78">
        <v>6</v>
      </c>
      <c r="D9" s="74">
        <v>6</v>
      </c>
      <c r="E9" s="74">
        <v>5</v>
      </c>
      <c r="F9" s="117"/>
      <c r="G9" s="75">
        <v>6</v>
      </c>
      <c r="H9" s="74">
        <v>6</v>
      </c>
      <c r="I9" s="74">
        <v>0</v>
      </c>
      <c r="J9" s="74">
        <v>3</v>
      </c>
      <c r="K9" s="77">
        <f t="shared" si="0"/>
        <v>38</v>
      </c>
    </row>
    <row r="10" spans="1:17" ht="16.5" customHeight="1">
      <c r="A10" s="79" t="s">
        <v>19</v>
      </c>
      <c r="B10" s="75">
        <v>6</v>
      </c>
      <c r="C10" s="75">
        <v>0</v>
      </c>
      <c r="D10" s="75">
        <v>6</v>
      </c>
      <c r="E10" s="75">
        <v>6</v>
      </c>
      <c r="F10" s="80">
        <v>0</v>
      </c>
      <c r="G10" s="116"/>
      <c r="H10" s="75">
        <v>5</v>
      </c>
      <c r="I10" s="75">
        <v>3</v>
      </c>
      <c r="J10" s="75">
        <v>6</v>
      </c>
      <c r="K10" s="77">
        <f t="shared" si="0"/>
        <v>32</v>
      </c>
    </row>
    <row r="11" spans="1:17" ht="16.5" customHeight="1">
      <c r="A11" s="72" t="s">
        <v>24</v>
      </c>
      <c r="B11" s="78">
        <v>6</v>
      </c>
      <c r="C11" s="78">
        <v>0</v>
      </c>
      <c r="D11" s="74">
        <v>3</v>
      </c>
      <c r="E11" s="74">
        <v>0</v>
      </c>
      <c r="F11" s="74">
        <v>0</v>
      </c>
      <c r="G11" s="75">
        <v>1</v>
      </c>
      <c r="H11" s="116"/>
      <c r="I11" s="74">
        <v>1</v>
      </c>
      <c r="J11" s="74">
        <v>5</v>
      </c>
      <c r="K11" s="77">
        <f t="shared" si="0"/>
        <v>16</v>
      </c>
    </row>
    <row r="12" spans="1:17" ht="16.5" customHeight="1">
      <c r="A12" s="79" t="s">
        <v>45</v>
      </c>
      <c r="B12" s="78">
        <v>5</v>
      </c>
      <c r="C12" s="144">
        <v>3</v>
      </c>
      <c r="D12" s="74">
        <v>6</v>
      </c>
      <c r="E12" s="74">
        <v>5</v>
      </c>
      <c r="F12" s="74">
        <v>6</v>
      </c>
      <c r="G12" s="81">
        <v>3</v>
      </c>
      <c r="H12" s="75">
        <v>5</v>
      </c>
      <c r="I12" s="116"/>
      <c r="J12" s="74">
        <v>1</v>
      </c>
      <c r="K12" s="77">
        <f t="shared" si="0"/>
        <v>34</v>
      </c>
    </row>
    <row r="13" spans="1:17" ht="16.5" customHeight="1" thickBot="1">
      <c r="A13" s="82" t="s">
        <v>21</v>
      </c>
      <c r="B13" s="83">
        <v>6</v>
      </c>
      <c r="C13" s="83">
        <v>6</v>
      </c>
      <c r="D13" s="84">
        <v>6</v>
      </c>
      <c r="E13" s="84">
        <v>0</v>
      </c>
      <c r="F13" s="84">
        <v>3</v>
      </c>
      <c r="G13" s="85">
        <v>0</v>
      </c>
      <c r="H13" s="84">
        <v>1</v>
      </c>
      <c r="I13" s="84">
        <v>5</v>
      </c>
      <c r="J13" s="118"/>
      <c r="K13" s="86">
        <f t="shared" si="0"/>
        <v>27</v>
      </c>
    </row>
    <row r="14" spans="1:17" ht="16.5" customHeight="1" thickBot="1">
      <c r="A14" s="6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16.5" customHeight="1" thickBot="1">
      <c r="A15" s="112" t="s">
        <v>2</v>
      </c>
      <c r="B15" s="113" t="s">
        <v>3</v>
      </c>
      <c r="C15" s="113" t="s">
        <v>4</v>
      </c>
      <c r="D15" s="113" t="s">
        <v>5</v>
      </c>
      <c r="E15" s="113" t="s">
        <v>18</v>
      </c>
      <c r="F15" s="113" t="s">
        <v>10</v>
      </c>
      <c r="G15" s="113" t="s">
        <v>6</v>
      </c>
      <c r="H15" s="113" t="s">
        <v>7</v>
      </c>
      <c r="I15" s="113" t="s">
        <v>8</v>
      </c>
      <c r="J15" s="114" t="s">
        <v>9</v>
      </c>
    </row>
    <row r="16" spans="1:17" ht="16.5" customHeight="1">
      <c r="A16" s="133" t="s">
        <v>44</v>
      </c>
      <c r="B16" s="68">
        <v>16</v>
      </c>
      <c r="C16" s="68">
        <v>13</v>
      </c>
      <c r="D16" s="68">
        <v>1</v>
      </c>
      <c r="E16" s="68">
        <v>0</v>
      </c>
      <c r="F16" s="68">
        <v>2</v>
      </c>
      <c r="G16" s="68">
        <f t="shared" ref="G16:G24" si="1">SUM(C16*5)+(E16*4)+(F16*3)</f>
        <v>71</v>
      </c>
      <c r="H16" s="68">
        <v>11</v>
      </c>
      <c r="I16" s="68">
        <f t="shared" ref="I16:I24" si="2">SUM(G16:H16)</f>
        <v>82</v>
      </c>
      <c r="J16" s="88">
        <f>+'NRR '!$J$144</f>
        <v>3.0129999999999999</v>
      </c>
      <c r="K16" s="89"/>
      <c r="L16" s="159"/>
      <c r="M16" s="159"/>
      <c r="N16" s="159"/>
      <c r="O16" s="159"/>
      <c r="P16" s="159"/>
      <c r="Q16" s="159"/>
    </row>
    <row r="17" spans="1:29" ht="16.5" customHeight="1">
      <c r="A17" s="72" t="s">
        <v>23</v>
      </c>
      <c r="B17" s="78">
        <v>16</v>
      </c>
      <c r="C17" s="78">
        <v>8</v>
      </c>
      <c r="D17" s="78">
        <v>6</v>
      </c>
      <c r="E17" s="78">
        <v>0</v>
      </c>
      <c r="F17" s="78">
        <v>2</v>
      </c>
      <c r="G17" s="78">
        <f t="shared" si="1"/>
        <v>46</v>
      </c>
      <c r="H17" s="78">
        <v>12</v>
      </c>
      <c r="I17" s="90">
        <f t="shared" si="2"/>
        <v>58</v>
      </c>
      <c r="J17" s="91">
        <f>+'NRR '!$J$115</f>
        <v>1.9330000000000001</v>
      </c>
      <c r="K17" s="92"/>
      <c r="L17" s="93"/>
      <c r="M17" s="93"/>
      <c r="N17" s="93"/>
      <c r="O17" s="93"/>
      <c r="P17" s="93"/>
      <c r="Q17" s="93"/>
    </row>
    <row r="18" spans="1:29" ht="16.5" customHeight="1">
      <c r="A18" s="79" t="s">
        <v>45</v>
      </c>
      <c r="B18" s="78">
        <v>16</v>
      </c>
      <c r="C18" s="78">
        <v>8</v>
      </c>
      <c r="D18" s="78">
        <v>5</v>
      </c>
      <c r="E18" s="78">
        <v>0</v>
      </c>
      <c r="F18" s="78">
        <v>3</v>
      </c>
      <c r="G18" s="78">
        <f t="shared" si="1"/>
        <v>49</v>
      </c>
      <c r="H18" s="78">
        <v>7</v>
      </c>
      <c r="I18" s="90">
        <f t="shared" si="2"/>
        <v>56</v>
      </c>
      <c r="J18" s="91">
        <f>+'NRR '!$J$231</f>
        <v>0.61599999999999999</v>
      </c>
      <c r="K18" s="89"/>
      <c r="L18" s="93"/>
      <c r="M18" s="93"/>
      <c r="N18" s="93"/>
      <c r="O18" s="93"/>
      <c r="P18" s="93"/>
      <c r="Q18" s="93"/>
    </row>
    <row r="19" spans="1:29" ht="16.5" customHeight="1">
      <c r="A19" s="72" t="s">
        <v>25</v>
      </c>
      <c r="B19" s="78">
        <v>16</v>
      </c>
      <c r="C19" s="78">
        <v>7</v>
      </c>
      <c r="D19" s="78">
        <v>5</v>
      </c>
      <c r="E19" s="78">
        <v>0</v>
      </c>
      <c r="F19" s="78">
        <v>4</v>
      </c>
      <c r="G19" s="78">
        <f t="shared" si="1"/>
        <v>47</v>
      </c>
      <c r="H19" s="78">
        <v>8</v>
      </c>
      <c r="I19" s="90">
        <f t="shared" si="2"/>
        <v>55</v>
      </c>
      <c r="J19" s="94">
        <f>+'NRR '!$J$57</f>
        <v>1.1659999999999999</v>
      </c>
      <c r="K19" s="95"/>
      <c r="L19" s="93"/>
      <c r="M19" s="96"/>
      <c r="N19" s="96"/>
      <c r="O19" s="96"/>
      <c r="P19" s="96"/>
      <c r="Q19" s="96"/>
      <c r="R19" s="96"/>
    </row>
    <row r="20" spans="1:29" ht="16.5" customHeight="1">
      <c r="A20" s="72" t="s">
        <v>24</v>
      </c>
      <c r="B20" s="78">
        <v>16</v>
      </c>
      <c r="C20" s="78">
        <v>8</v>
      </c>
      <c r="D20" s="78">
        <v>6</v>
      </c>
      <c r="E20" s="78">
        <v>0</v>
      </c>
      <c r="F20" s="78">
        <v>2</v>
      </c>
      <c r="G20" s="78">
        <f t="shared" si="1"/>
        <v>46</v>
      </c>
      <c r="H20" s="78">
        <v>7</v>
      </c>
      <c r="I20" s="90">
        <f t="shared" si="2"/>
        <v>53</v>
      </c>
      <c r="J20" s="94">
        <f>+'NRR '!$J$202</f>
        <v>1.262</v>
      </c>
      <c r="K20" s="97"/>
      <c r="L20" s="93"/>
      <c r="M20" s="93"/>
      <c r="N20" s="93"/>
      <c r="O20" s="93"/>
      <c r="P20" s="93"/>
      <c r="Q20" s="93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</row>
    <row r="21" spans="1:29" ht="16.5" customHeight="1">
      <c r="A21" s="79" t="s">
        <v>19</v>
      </c>
      <c r="B21" s="78">
        <v>16</v>
      </c>
      <c r="C21" s="78">
        <v>7</v>
      </c>
      <c r="D21" s="78">
        <v>6</v>
      </c>
      <c r="E21" s="78">
        <v>0</v>
      </c>
      <c r="F21" s="78">
        <v>3</v>
      </c>
      <c r="G21" s="78">
        <f t="shared" si="1"/>
        <v>44</v>
      </c>
      <c r="H21" s="78">
        <v>5</v>
      </c>
      <c r="I21" s="90">
        <f t="shared" si="2"/>
        <v>49</v>
      </c>
      <c r="J21" s="94">
        <f>+'NRR '!$J$173</f>
        <v>-0.45600000000000002</v>
      </c>
      <c r="L21" s="93"/>
      <c r="M21" s="158"/>
      <c r="N21" s="158"/>
      <c r="O21" s="158"/>
      <c r="P21" s="158"/>
      <c r="Q21" s="158"/>
    </row>
    <row r="22" spans="1:29" ht="16.5" customHeight="1">
      <c r="A22" s="79" t="s">
        <v>21</v>
      </c>
      <c r="B22" s="78">
        <v>16</v>
      </c>
      <c r="C22" s="78">
        <v>4</v>
      </c>
      <c r="D22" s="78">
        <v>7</v>
      </c>
      <c r="E22" s="78">
        <v>0</v>
      </c>
      <c r="F22" s="78">
        <v>5</v>
      </c>
      <c r="G22" s="78">
        <f t="shared" si="1"/>
        <v>35</v>
      </c>
      <c r="H22" s="78">
        <v>4</v>
      </c>
      <c r="I22" s="90">
        <f t="shared" si="2"/>
        <v>39</v>
      </c>
      <c r="J22" s="94">
        <f>+'NRR '!$J$260</f>
        <v>-1.954</v>
      </c>
      <c r="L22" s="93"/>
      <c r="M22" s="93"/>
      <c r="N22" s="93"/>
      <c r="O22" s="93"/>
      <c r="P22" s="93"/>
      <c r="Q22" s="93"/>
    </row>
    <row r="23" spans="1:29" ht="16.5" customHeight="1">
      <c r="A23" s="79" t="s">
        <v>20</v>
      </c>
      <c r="B23" s="78">
        <v>16</v>
      </c>
      <c r="C23" s="78">
        <v>2</v>
      </c>
      <c r="D23" s="78">
        <v>10</v>
      </c>
      <c r="E23" s="78">
        <v>0</v>
      </c>
      <c r="F23" s="78">
        <v>4</v>
      </c>
      <c r="G23" s="78">
        <f t="shared" si="1"/>
        <v>22</v>
      </c>
      <c r="H23" s="78">
        <v>3</v>
      </c>
      <c r="I23" s="90">
        <f t="shared" si="2"/>
        <v>25</v>
      </c>
      <c r="J23" s="94">
        <f>+'NRR '!$J$28</f>
        <v>-3.758</v>
      </c>
      <c r="L23" s="93"/>
      <c r="M23" s="93"/>
      <c r="N23" s="93"/>
      <c r="O23" s="93"/>
      <c r="P23" s="93"/>
      <c r="Q23" s="93"/>
    </row>
    <row r="24" spans="1:29" ht="16.5" customHeight="1" thickBot="1">
      <c r="A24" s="134" t="s">
        <v>22</v>
      </c>
      <c r="B24" s="83">
        <v>16</v>
      </c>
      <c r="C24" s="83">
        <v>1</v>
      </c>
      <c r="D24" s="83">
        <v>12</v>
      </c>
      <c r="E24" s="83">
        <v>0</v>
      </c>
      <c r="F24" s="83">
        <v>3</v>
      </c>
      <c r="G24" s="83">
        <f t="shared" si="1"/>
        <v>14</v>
      </c>
      <c r="H24" s="83">
        <v>1</v>
      </c>
      <c r="I24" s="98">
        <f t="shared" si="2"/>
        <v>15</v>
      </c>
      <c r="J24" s="99">
        <f>+'NRR '!$J$86</f>
        <v>-4.0140000000000002</v>
      </c>
      <c r="L24" s="63"/>
      <c r="M24" s="93"/>
      <c r="N24" s="93"/>
      <c r="O24" s="93"/>
      <c r="P24" s="93"/>
      <c r="Q24" s="93"/>
    </row>
    <row r="25" spans="1:29" ht="16.5" customHeight="1" thickBot="1">
      <c r="A25" s="100"/>
      <c r="B25" s="87"/>
      <c r="C25" s="87"/>
      <c r="D25" s="87"/>
      <c r="E25" s="87"/>
      <c r="F25" s="87"/>
      <c r="G25" s="87"/>
      <c r="H25" s="87"/>
      <c r="I25" s="87"/>
      <c r="J25" s="101"/>
      <c r="L25" s="93"/>
      <c r="M25" s="93"/>
      <c r="N25" s="93"/>
      <c r="O25" s="93"/>
      <c r="P25" s="93"/>
      <c r="Q25" s="93"/>
    </row>
    <row r="26" spans="1:29" ht="16.5" customHeight="1" thickBot="1">
      <c r="A26" s="119" t="s">
        <v>0</v>
      </c>
      <c r="B26" s="120" t="s">
        <v>26</v>
      </c>
      <c r="C26" s="120" t="s">
        <v>48</v>
      </c>
      <c r="D26" s="120" t="s">
        <v>27</v>
      </c>
      <c r="E26" s="120" t="s">
        <v>28</v>
      </c>
      <c r="F26" s="120" t="s">
        <v>49</v>
      </c>
      <c r="G26" s="120" t="s">
        <v>29</v>
      </c>
      <c r="H26" s="120" t="s">
        <v>50</v>
      </c>
      <c r="I26" s="120" t="s">
        <v>51</v>
      </c>
      <c r="J26" s="120" t="s">
        <v>31</v>
      </c>
      <c r="K26" s="121" t="s">
        <v>1</v>
      </c>
      <c r="O26" s="104"/>
      <c r="P26" s="104"/>
      <c r="Q26" s="104"/>
    </row>
    <row r="27" spans="1:29" ht="15.75" customHeight="1">
      <c r="A27" s="103" t="s">
        <v>20</v>
      </c>
      <c r="B27" s="115"/>
      <c r="C27" s="68">
        <v>3</v>
      </c>
      <c r="D27" s="69">
        <v>3</v>
      </c>
      <c r="E27" s="69">
        <v>0</v>
      </c>
      <c r="F27" s="132">
        <v>0</v>
      </c>
      <c r="G27" s="70">
        <v>3</v>
      </c>
      <c r="H27" s="69">
        <v>0</v>
      </c>
      <c r="I27" s="69">
        <v>0</v>
      </c>
      <c r="J27" s="69">
        <v>3</v>
      </c>
      <c r="K27" s="71">
        <f t="shared" ref="K27:K35" si="3">SUM(B27:J27)+K5</f>
        <v>25</v>
      </c>
      <c r="O27" s="104"/>
      <c r="P27" s="104"/>
      <c r="Q27" s="104"/>
    </row>
    <row r="28" spans="1:29" ht="16.5" customHeight="1">
      <c r="A28" s="72" t="s">
        <v>25</v>
      </c>
      <c r="B28" s="73">
        <v>3</v>
      </c>
      <c r="C28" s="116"/>
      <c r="D28" s="74">
        <v>6</v>
      </c>
      <c r="E28" s="74">
        <v>1</v>
      </c>
      <c r="F28" s="74">
        <v>0</v>
      </c>
      <c r="G28" s="75">
        <v>6</v>
      </c>
      <c r="H28" s="74">
        <v>3</v>
      </c>
      <c r="I28" s="144">
        <v>6</v>
      </c>
      <c r="J28" s="76">
        <v>6</v>
      </c>
      <c r="K28" s="77">
        <f t="shared" si="3"/>
        <v>55</v>
      </c>
      <c r="O28" s="104"/>
      <c r="P28" s="104"/>
      <c r="Q28" s="104"/>
    </row>
    <row r="29" spans="1:29" ht="16.5" customHeight="1">
      <c r="A29" s="72" t="s">
        <v>22</v>
      </c>
      <c r="B29" s="24">
        <v>3</v>
      </c>
      <c r="C29" s="78">
        <v>0</v>
      </c>
      <c r="D29" s="116"/>
      <c r="E29" s="74">
        <v>0</v>
      </c>
      <c r="F29" s="144">
        <v>0</v>
      </c>
      <c r="G29" s="75">
        <v>0</v>
      </c>
      <c r="H29" s="74">
        <v>0</v>
      </c>
      <c r="I29" s="74">
        <v>6</v>
      </c>
      <c r="J29" s="144">
        <v>3</v>
      </c>
      <c r="K29" s="77">
        <f t="shared" si="3"/>
        <v>15</v>
      </c>
      <c r="O29" s="104"/>
      <c r="P29" s="104"/>
      <c r="Q29" s="104"/>
    </row>
    <row r="30" spans="1:29" ht="16.5" customHeight="1">
      <c r="A30" s="72" t="s">
        <v>23</v>
      </c>
      <c r="B30" s="78">
        <v>6</v>
      </c>
      <c r="C30" s="78">
        <v>5</v>
      </c>
      <c r="D30" s="74">
        <v>6</v>
      </c>
      <c r="E30" s="116"/>
      <c r="F30" s="74">
        <v>1</v>
      </c>
      <c r="G30" s="75">
        <v>6</v>
      </c>
      <c r="H30" s="74">
        <v>1</v>
      </c>
      <c r="I30" s="74">
        <v>1</v>
      </c>
      <c r="J30" s="144">
        <v>3</v>
      </c>
      <c r="K30" s="77">
        <f t="shared" si="3"/>
        <v>58</v>
      </c>
      <c r="M30" s="109"/>
      <c r="N30" s="109"/>
      <c r="O30" s="104"/>
      <c r="P30" s="104"/>
      <c r="Q30" s="104"/>
    </row>
    <row r="31" spans="1:29" ht="16.5" customHeight="1">
      <c r="A31" s="72" t="s">
        <v>44</v>
      </c>
      <c r="B31" s="78">
        <v>6</v>
      </c>
      <c r="C31" s="78">
        <v>6</v>
      </c>
      <c r="D31" s="74">
        <v>6</v>
      </c>
      <c r="E31" s="74">
        <v>5</v>
      </c>
      <c r="F31" s="117"/>
      <c r="G31" s="75">
        <v>6</v>
      </c>
      <c r="H31" s="74">
        <v>6</v>
      </c>
      <c r="I31" s="74">
        <v>3</v>
      </c>
      <c r="J31" s="74">
        <v>6</v>
      </c>
      <c r="K31" s="77">
        <f t="shared" si="3"/>
        <v>82</v>
      </c>
      <c r="L31" s="104"/>
      <c r="M31" s="110"/>
      <c r="N31" s="110"/>
      <c r="O31" s="104"/>
      <c r="P31" s="104"/>
      <c r="Q31" s="104"/>
    </row>
    <row r="32" spans="1:29" ht="16.5" customHeight="1">
      <c r="A32" s="79" t="s">
        <v>19</v>
      </c>
      <c r="B32" s="75">
        <v>3</v>
      </c>
      <c r="C32" s="75">
        <v>0</v>
      </c>
      <c r="D32" s="75">
        <v>6</v>
      </c>
      <c r="E32" s="75">
        <v>0</v>
      </c>
      <c r="F32" s="80">
        <v>0</v>
      </c>
      <c r="G32" s="116"/>
      <c r="H32" s="75">
        <v>0</v>
      </c>
      <c r="I32" s="75">
        <v>5</v>
      </c>
      <c r="J32" s="75">
        <v>3</v>
      </c>
      <c r="K32" s="77">
        <f t="shared" si="3"/>
        <v>49</v>
      </c>
      <c r="L32" s="107"/>
      <c r="M32" s="107"/>
      <c r="N32" s="107"/>
    </row>
    <row r="33" spans="1:14" ht="16.5" customHeight="1">
      <c r="A33" s="72" t="s">
        <v>24</v>
      </c>
      <c r="B33" s="78">
        <v>6</v>
      </c>
      <c r="C33" s="78">
        <v>3</v>
      </c>
      <c r="D33" s="74">
        <v>6</v>
      </c>
      <c r="E33" s="74">
        <v>5</v>
      </c>
      <c r="F33" s="74">
        <v>0</v>
      </c>
      <c r="G33" s="75">
        <v>6</v>
      </c>
      <c r="H33" s="116"/>
      <c r="I33" s="74">
        <v>5</v>
      </c>
      <c r="J33" s="74">
        <v>6</v>
      </c>
      <c r="K33" s="77">
        <f t="shared" si="3"/>
        <v>53</v>
      </c>
      <c r="L33" s="104"/>
      <c r="M33" s="104"/>
      <c r="N33" s="104"/>
    </row>
    <row r="34" spans="1:14" ht="16.5" customHeight="1">
      <c r="A34" s="79" t="s">
        <v>45</v>
      </c>
      <c r="B34" s="78">
        <v>6</v>
      </c>
      <c r="C34" s="144">
        <v>0</v>
      </c>
      <c r="D34" s="74">
        <v>0</v>
      </c>
      <c r="E34" s="74">
        <v>5</v>
      </c>
      <c r="F34" s="74">
        <v>3</v>
      </c>
      <c r="G34" s="81">
        <v>1</v>
      </c>
      <c r="H34" s="75">
        <v>1</v>
      </c>
      <c r="I34" s="116"/>
      <c r="J34" s="74">
        <v>6</v>
      </c>
      <c r="K34" s="77">
        <f t="shared" si="3"/>
        <v>56</v>
      </c>
      <c r="L34" s="104"/>
      <c r="M34" s="104"/>
      <c r="N34" s="104"/>
    </row>
    <row r="35" spans="1:14" ht="16.5" customHeight="1" thickBot="1">
      <c r="A35" s="82" t="s">
        <v>21</v>
      </c>
      <c r="B35" s="83">
        <v>3</v>
      </c>
      <c r="C35" s="83">
        <v>0</v>
      </c>
      <c r="D35" s="149">
        <v>3</v>
      </c>
      <c r="E35" s="149">
        <v>3</v>
      </c>
      <c r="F35" s="84">
        <v>0</v>
      </c>
      <c r="G35" s="85">
        <v>3</v>
      </c>
      <c r="H35" s="84">
        <v>0</v>
      </c>
      <c r="I35" s="84">
        <v>0</v>
      </c>
      <c r="J35" s="118"/>
      <c r="K35" s="86">
        <f t="shared" si="3"/>
        <v>39</v>
      </c>
      <c r="L35" s="104"/>
      <c r="M35" s="104"/>
      <c r="N35" s="104"/>
    </row>
    <row r="36" spans="1:14" ht="16.5" customHeight="1">
      <c r="A36" s="140"/>
      <c r="B36" s="87"/>
      <c r="C36" s="87"/>
      <c r="D36" s="102"/>
      <c r="E36" s="102"/>
      <c r="F36" s="102"/>
      <c r="G36" s="141"/>
      <c r="H36" s="102"/>
      <c r="I36" s="102"/>
      <c r="J36" s="102"/>
      <c r="K36" s="87"/>
      <c r="L36" s="104"/>
      <c r="M36" s="104"/>
      <c r="N36" s="104"/>
    </row>
    <row r="37" spans="1:14" ht="16.5" customHeight="1">
      <c r="A37" s="104" t="s">
        <v>17</v>
      </c>
      <c r="B37" s="87"/>
      <c r="C37" s="89"/>
      <c r="D37" s="102"/>
      <c r="E37" s="102"/>
      <c r="F37" s="102"/>
      <c r="G37" s="105"/>
      <c r="H37" s="105"/>
      <c r="I37" s="102"/>
      <c r="J37" s="102"/>
      <c r="L37" s="104"/>
      <c r="M37" s="104"/>
      <c r="N37" s="104"/>
    </row>
    <row r="38" spans="1:14" ht="16.5" customHeight="1">
      <c r="A38" s="104"/>
      <c r="B38" s="89" t="s">
        <v>41</v>
      </c>
      <c r="C38" s="89"/>
      <c r="D38" s="102"/>
      <c r="E38" s="102"/>
      <c r="F38" s="102"/>
      <c r="G38" s="105"/>
      <c r="H38" s="105"/>
      <c r="I38" s="102"/>
      <c r="J38" s="102"/>
      <c r="L38" s="104"/>
      <c r="M38" s="104"/>
      <c r="N38" s="104"/>
    </row>
    <row r="39" spans="1:14" ht="16.5" customHeight="1">
      <c r="A39" s="106"/>
      <c r="B39" s="89" t="s">
        <v>42</v>
      </c>
      <c r="L39" s="104"/>
      <c r="M39" s="104"/>
      <c r="N39" s="104"/>
    </row>
    <row r="40" spans="1:14" ht="16.5" customHeight="1">
      <c r="A40" s="107"/>
      <c r="B40" s="89" t="s">
        <v>43</v>
      </c>
      <c r="C40" s="106"/>
      <c r="D40" s="106"/>
      <c r="E40" s="106"/>
      <c r="F40" s="106"/>
      <c r="G40" s="106"/>
      <c r="H40" s="106"/>
      <c r="I40" s="108"/>
      <c r="J40" s="107"/>
      <c r="L40" s="104"/>
      <c r="M40" s="104"/>
      <c r="N40" s="104"/>
    </row>
    <row r="41" spans="1:14" ht="16.5" customHeight="1">
      <c r="B41" s="106"/>
      <c r="C41" s="102"/>
      <c r="D41" s="102"/>
      <c r="E41" s="102"/>
      <c r="F41" s="102"/>
      <c r="G41" s="102"/>
      <c r="H41" s="102"/>
      <c r="I41" s="101"/>
      <c r="J41" s="104"/>
      <c r="K41" s="102"/>
      <c r="L41" s="104"/>
      <c r="M41" s="104"/>
      <c r="N41" s="104"/>
    </row>
    <row r="42" spans="1:14" ht="16.5" customHeight="1">
      <c r="A42" s="104"/>
      <c r="B42" s="102"/>
      <c r="C42" s="102"/>
      <c r="D42" s="102"/>
      <c r="E42" s="102"/>
      <c r="F42" s="102"/>
      <c r="G42" s="102"/>
      <c r="H42" s="102"/>
      <c r="I42" s="101"/>
      <c r="J42" s="104"/>
      <c r="K42" s="102"/>
      <c r="L42" s="104"/>
      <c r="M42" s="104"/>
      <c r="N42" s="104"/>
    </row>
    <row r="43" spans="1:14" ht="16.5" customHeight="1">
      <c r="A43" s="104"/>
      <c r="B43" s="102"/>
      <c r="C43" s="102"/>
      <c r="D43" s="102"/>
      <c r="E43" s="102"/>
      <c r="F43" s="102"/>
      <c r="G43" s="102"/>
      <c r="H43" s="102"/>
      <c r="I43" s="101"/>
      <c r="J43" s="104"/>
      <c r="L43" s="104"/>
      <c r="M43" s="104"/>
      <c r="N43" s="104"/>
    </row>
    <row r="44" spans="1:14" ht="16.5" customHeight="1">
      <c r="A44" s="104"/>
      <c r="B44" s="102"/>
      <c r="C44" s="102"/>
      <c r="D44" s="102"/>
      <c r="E44" s="102"/>
      <c r="F44" s="102"/>
      <c r="G44" s="102"/>
      <c r="H44" s="102"/>
      <c r="I44" s="101"/>
      <c r="J44" s="104"/>
      <c r="K44" s="107"/>
      <c r="L44" s="104"/>
      <c r="M44" s="104"/>
      <c r="N44" s="104"/>
    </row>
    <row r="45" spans="1:14" ht="16.5" customHeight="1">
      <c r="A45" s="104"/>
      <c r="B45" s="102"/>
      <c r="C45" s="102"/>
      <c r="D45" s="102"/>
      <c r="E45" s="102"/>
      <c r="F45" s="102"/>
      <c r="G45" s="102"/>
      <c r="H45" s="102"/>
      <c r="I45" s="101"/>
      <c r="J45" s="104"/>
      <c r="K45" s="111"/>
      <c r="L45" s="104"/>
      <c r="M45" s="104"/>
      <c r="N45" s="104"/>
    </row>
    <row r="46" spans="1:14" ht="16.5" customHeight="1">
      <c r="A46" s="104"/>
      <c r="B46" s="102"/>
      <c r="C46" s="102"/>
      <c r="D46" s="102"/>
      <c r="E46" s="102"/>
      <c r="F46" s="102"/>
      <c r="G46" s="102"/>
      <c r="H46" s="102"/>
      <c r="I46" s="101"/>
      <c r="J46" s="104"/>
      <c r="K46" s="104"/>
    </row>
    <row r="47" spans="1:14" ht="16.5" customHeight="1">
      <c r="A47" s="104"/>
      <c r="B47" s="102"/>
      <c r="C47" s="102"/>
      <c r="D47" s="102"/>
      <c r="E47" s="102"/>
      <c r="F47" s="102"/>
      <c r="G47" s="102"/>
      <c r="H47" s="102"/>
      <c r="I47" s="101"/>
      <c r="J47" s="104"/>
      <c r="K47" s="104"/>
    </row>
    <row r="48" spans="1:14" ht="16.5" customHeight="1">
      <c r="A48" s="104"/>
      <c r="B48" s="102"/>
      <c r="C48" s="102"/>
      <c r="D48" s="102"/>
      <c r="E48" s="102"/>
      <c r="F48" s="102"/>
      <c r="G48" s="102"/>
      <c r="H48" s="102"/>
      <c r="I48" s="101"/>
      <c r="J48" s="104"/>
      <c r="K48" s="104"/>
    </row>
    <row r="49" spans="1:11" ht="16.5" customHeight="1">
      <c r="B49" s="102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ht="16.5" customHeight="1">
      <c r="B50" s="111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 ht="16.5" customHeight="1">
      <c r="B51" s="111"/>
      <c r="K51" s="104"/>
    </row>
    <row r="52" spans="1:11" ht="16.5" customHeight="1">
      <c r="B52" s="89"/>
      <c r="K52" s="104"/>
    </row>
    <row r="53" spans="1:11" ht="16.5" customHeight="1">
      <c r="A53" s="104"/>
      <c r="K53" s="104"/>
    </row>
    <row r="54" spans="1:11" ht="16.5" customHeight="1">
      <c r="A54" s="104"/>
      <c r="K54" s="104"/>
    </row>
    <row r="55" spans="1:11" ht="16.5" customHeight="1">
      <c r="K55" s="104"/>
    </row>
    <row r="56" spans="1:11" ht="16.5" customHeight="1">
      <c r="A56" s="104"/>
      <c r="K56" s="104"/>
    </row>
  </sheetData>
  <sortState ref="A16:J24">
    <sortCondition descending="1" ref="I16:I24"/>
    <sortCondition descending="1" ref="J16:J24"/>
  </sortState>
  <mergeCells count="4">
    <mergeCell ref="M21:Q21"/>
    <mergeCell ref="L16:Q16"/>
    <mergeCell ref="A1:K1"/>
    <mergeCell ref="A2:K2"/>
  </mergeCells>
  <phoneticPr fontId="0" type="noConversion"/>
  <printOptions horizontalCentered="1" verticalCentered="1"/>
  <pageMargins left="0.23622047244094491" right="0.23622047244094491" top="0.15748031496062992" bottom="0.15748031496062992" header="0.15748031496062992" footer="0.15748031496062992"/>
  <pageSetup paperSize="9" scale="90" orientation="portrait" r:id="rId1"/>
  <headerFooter differentOddEven="1" differentFirst="1"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NRR </vt:lpstr>
      <vt:lpstr>PROMOTION</vt:lpstr>
      <vt:lpstr>'NRR '!Print_Area</vt:lpstr>
      <vt:lpstr>PROMOTION!Print_Area</vt:lpstr>
    </vt:vector>
  </TitlesOfParts>
  <Company>Northerns Cricket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 Frost</dc:creator>
  <cp:lastModifiedBy>Charlotte Serwadi</cp:lastModifiedBy>
  <cp:lastPrinted>2018-04-20T05:32:09Z</cp:lastPrinted>
  <dcterms:created xsi:type="dcterms:W3CDTF">2001-10-08T12:13:54Z</dcterms:created>
  <dcterms:modified xsi:type="dcterms:W3CDTF">2018-04-20T05:32:12Z</dcterms:modified>
</cp:coreProperties>
</file>